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 firstSheet="1" activeTab="1"/>
  </bookViews>
  <sheets>
    <sheet name="一覧" sheetId="9" state="hidden" r:id="rId1"/>
    <sheet name="集計項目一覧" sheetId="15" r:id="rId2"/>
    <sheet name=" 参考形式 " sheetId="13" r:id="rId3"/>
    <sheet name="R1出張所（内訳）" sheetId="14" state="hidden" r:id="rId4"/>
    <sheet name="まとめ【予算要求積算用に加工】表１　手数料 (手数料修正" sheetId="12" state="hidden" r:id="rId5"/>
    <sheet name="①設置・収納" sheetId="10" state="hidden" r:id="rId6"/>
    <sheet name="②戸籍・住基" sheetId="11" state="hidden" r:id="rId7"/>
  </sheets>
  <externalReferences>
    <externalReference r:id="rId8"/>
  </externalReferences>
  <definedNames>
    <definedName name="_xlnm._FilterDatabase" localSheetId="0" hidden="1">一覧!$C$7:$G$7</definedName>
    <definedName name="_Toc389317178" localSheetId="5">①設置・収納!$A$1</definedName>
    <definedName name="_xlnm.Print_Area" localSheetId="6">②戸籍・住基!$A$1:$K$47</definedName>
    <definedName name="_xlnm.Print_Area" localSheetId="4">'まとめ【予算要求積算用に加工】表１　手数料 (手数料修正'!$I$1:$L$11</definedName>
    <definedName name="_xlnm.Print_Area" localSheetId="0">一覧!$A$1:$H$12</definedName>
    <definedName name="_xlnm.Print_Titles" localSheetId="0">一覧!$7:$7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4" l="1"/>
  <c r="L28" i="14"/>
  <c r="N28" i="14" s="1"/>
  <c r="CL27" i="14"/>
  <c r="CK27" i="14"/>
  <c r="CJ27" i="14"/>
  <c r="CI27" i="14"/>
  <c r="CH27" i="14"/>
  <c r="CG27" i="14"/>
  <c r="CF27" i="14"/>
  <c r="CE27" i="14"/>
  <c r="CD27" i="14"/>
  <c r="CC27" i="14"/>
  <c r="CB27" i="14"/>
  <c r="CA27" i="14"/>
  <c r="BZ27" i="14"/>
  <c r="BY27" i="14"/>
  <c r="BX27" i="14"/>
  <c r="BV27" i="14"/>
  <c r="BU27" i="14"/>
  <c r="BT27" i="14"/>
  <c r="BS27" i="14"/>
  <c r="BR27" i="14"/>
  <c r="BQ27" i="14"/>
  <c r="BP27" i="14"/>
  <c r="BO27" i="14"/>
  <c r="BN27" i="14"/>
  <c r="BM27" i="14"/>
  <c r="BL27" i="14"/>
  <c r="BK27" i="14"/>
  <c r="BJ27" i="14"/>
  <c r="BI27" i="14"/>
  <c r="BH27" i="14"/>
  <c r="BG27" i="14"/>
  <c r="BF27" i="14"/>
  <c r="BE27" i="14"/>
  <c r="BD27" i="14"/>
  <c r="BC27" i="14"/>
  <c r="AY27" i="14"/>
  <c r="AY28" i="14" s="1"/>
  <c r="AX27" i="14"/>
  <c r="AF42" i="14" s="1"/>
  <c r="AW27" i="14"/>
  <c r="AO40" i="14" s="1"/>
  <c r="AV27" i="14"/>
  <c r="AL40" i="14" s="1"/>
  <c r="AU27" i="14"/>
  <c r="AI40" i="14" s="1"/>
  <c r="AT27" i="14"/>
  <c r="AF40" i="14" s="1"/>
  <c r="AS27" i="14"/>
  <c r="AO39" i="14" s="1"/>
  <c r="AR27" i="14"/>
  <c r="AL39" i="14" s="1"/>
  <c r="AQ27" i="14"/>
  <c r="AI39" i="14" s="1"/>
  <c r="AP27" i="14"/>
  <c r="AF39" i="14" s="1"/>
  <c r="AO27" i="14"/>
  <c r="AF36" i="14" s="1"/>
  <c r="AN27" i="14"/>
  <c r="AF35" i="14" s="1"/>
  <c r="AM27" i="14"/>
  <c r="AF34" i="14" s="1"/>
  <c r="AL27" i="14"/>
  <c r="AK27" i="14"/>
  <c r="AJ27" i="14"/>
  <c r="X43" i="14" s="1"/>
  <c r="AI27" i="14"/>
  <c r="X42" i="14" s="1"/>
  <c r="AH27" i="14"/>
  <c r="X41" i="14" s="1"/>
  <c r="AG27" i="14"/>
  <c r="X40" i="14" s="1"/>
  <c r="AF27" i="14"/>
  <c r="X39" i="14" s="1"/>
  <c r="AE27" i="14"/>
  <c r="X37" i="14" s="1"/>
  <c r="AD27" i="14"/>
  <c r="X36" i="14" s="1"/>
  <c r="AC27" i="14"/>
  <c r="X34" i="14" s="1"/>
  <c r="AB27" i="14"/>
  <c r="AA27" i="14"/>
  <c r="X27" i="14"/>
  <c r="L43" i="14" s="1"/>
  <c r="U27" i="14"/>
  <c r="U28" i="14" s="1"/>
  <c r="R27" i="14"/>
  <c r="L41" i="14" s="1"/>
  <c r="AB41" i="14" s="1"/>
  <c r="O27" i="14"/>
  <c r="L40" i="14" s="1"/>
  <c r="AB40" i="14" s="1"/>
  <c r="L27" i="14"/>
  <c r="N27" i="14" s="1"/>
  <c r="I27" i="14"/>
  <c r="I28" i="14" s="1"/>
  <c r="F27" i="14"/>
  <c r="E27" i="14"/>
  <c r="C27" i="14"/>
  <c r="C28" i="14" s="1"/>
  <c r="Z26" i="14"/>
  <c r="W26" i="14"/>
  <c r="T26" i="14"/>
  <c r="Q26" i="14"/>
  <c r="N26" i="14"/>
  <c r="K26" i="14"/>
  <c r="H26" i="14"/>
  <c r="E26" i="14"/>
  <c r="Z25" i="14"/>
  <c r="W25" i="14"/>
  <c r="T25" i="14"/>
  <c r="Q25" i="14"/>
  <c r="N25" i="14"/>
  <c r="K25" i="14"/>
  <c r="H25" i="14"/>
  <c r="E25" i="14"/>
  <c r="Z24" i="14"/>
  <c r="W24" i="14"/>
  <c r="T24" i="14"/>
  <c r="Q24" i="14"/>
  <c r="N24" i="14"/>
  <c r="K24" i="14"/>
  <c r="H24" i="14"/>
  <c r="E24" i="14"/>
  <c r="Z23" i="14"/>
  <c r="W23" i="14"/>
  <c r="T23" i="14"/>
  <c r="Q23" i="14"/>
  <c r="N23" i="14"/>
  <c r="K23" i="14"/>
  <c r="H23" i="14"/>
  <c r="E23" i="14"/>
  <c r="Z22" i="14"/>
  <c r="W22" i="14"/>
  <c r="T22" i="14"/>
  <c r="Q22" i="14"/>
  <c r="N22" i="14"/>
  <c r="K22" i="14"/>
  <c r="H22" i="14"/>
  <c r="E22" i="14"/>
  <c r="Z21" i="14"/>
  <c r="W21" i="14"/>
  <c r="T21" i="14"/>
  <c r="Q21" i="14"/>
  <c r="N21" i="14"/>
  <c r="K21" i="14"/>
  <c r="H21" i="14"/>
  <c r="E21" i="14"/>
  <c r="Z20" i="14"/>
  <c r="W20" i="14"/>
  <c r="T20" i="14"/>
  <c r="Q20" i="14"/>
  <c r="N20" i="14"/>
  <c r="K20" i="14"/>
  <c r="H20" i="14"/>
  <c r="E20" i="14"/>
  <c r="Z19" i="14"/>
  <c r="W19" i="14"/>
  <c r="T19" i="14"/>
  <c r="Q19" i="14"/>
  <c r="N19" i="14"/>
  <c r="K19" i="14"/>
  <c r="H19" i="14"/>
  <c r="E19" i="14"/>
  <c r="Z18" i="14"/>
  <c r="W18" i="14"/>
  <c r="T18" i="14"/>
  <c r="Q18" i="14"/>
  <c r="N18" i="14"/>
  <c r="K18" i="14"/>
  <c r="H18" i="14"/>
  <c r="E18" i="14"/>
  <c r="Z17" i="14"/>
  <c r="W17" i="14"/>
  <c r="T17" i="14"/>
  <c r="Q17" i="14"/>
  <c r="N17" i="14"/>
  <c r="K17" i="14"/>
  <c r="H17" i="14"/>
  <c r="E17" i="14"/>
  <c r="Z16" i="14"/>
  <c r="W16" i="14"/>
  <c r="T16" i="14"/>
  <c r="Q16" i="14"/>
  <c r="N16" i="14"/>
  <c r="K16" i="14"/>
  <c r="H16" i="14"/>
  <c r="E16" i="14"/>
  <c r="Z15" i="14"/>
  <c r="W15" i="14"/>
  <c r="T15" i="14"/>
  <c r="Q15" i="14"/>
  <c r="N15" i="14"/>
  <c r="K15" i="14"/>
  <c r="H15" i="14"/>
  <c r="E15" i="14"/>
  <c r="Z14" i="14"/>
  <c r="W14" i="14"/>
  <c r="T14" i="14"/>
  <c r="Q14" i="14"/>
  <c r="N14" i="14"/>
  <c r="K14" i="14"/>
  <c r="H14" i="14"/>
  <c r="E14" i="14"/>
  <c r="Z13" i="14"/>
  <c r="W13" i="14"/>
  <c r="T13" i="14"/>
  <c r="Q13" i="14"/>
  <c r="N13" i="14"/>
  <c r="K13" i="14"/>
  <c r="H13" i="14"/>
  <c r="E13" i="14"/>
  <c r="Z12" i="14"/>
  <c r="W12" i="14"/>
  <c r="T12" i="14"/>
  <c r="Q12" i="14"/>
  <c r="N12" i="14"/>
  <c r="K12" i="14"/>
  <c r="H12" i="14"/>
  <c r="E12" i="14"/>
  <c r="Z11" i="14"/>
  <c r="W11" i="14"/>
  <c r="T11" i="14"/>
  <c r="Q11" i="14"/>
  <c r="N11" i="14"/>
  <c r="K11" i="14"/>
  <c r="H11" i="14"/>
  <c r="E11" i="14"/>
  <c r="Z10" i="14"/>
  <c r="W10" i="14"/>
  <c r="T10" i="14"/>
  <c r="Q10" i="14"/>
  <c r="N10" i="14"/>
  <c r="K10" i="14"/>
  <c r="H10" i="14"/>
  <c r="E10" i="14"/>
  <c r="Z9" i="14"/>
  <c r="W9" i="14"/>
  <c r="T9" i="14"/>
  <c r="Q9" i="14"/>
  <c r="N9" i="14"/>
  <c r="K9" i="14"/>
  <c r="H9" i="14"/>
  <c r="E9" i="14"/>
  <c r="Z8" i="14"/>
  <c r="W8" i="14"/>
  <c r="T8" i="14"/>
  <c r="Q8" i="14"/>
  <c r="N8" i="14"/>
  <c r="K8" i="14"/>
  <c r="H8" i="14"/>
  <c r="E8" i="14"/>
  <c r="BB1" i="14"/>
  <c r="C15" i="12"/>
  <c r="D15" i="12" s="1"/>
  <c r="B15" i="12"/>
  <c r="C14" i="12"/>
  <c r="B14" i="12"/>
  <c r="C13" i="12"/>
  <c r="B13" i="12"/>
  <c r="E7" i="12"/>
  <c r="C6" i="12"/>
  <c r="B6" i="12"/>
  <c r="L5" i="12"/>
  <c r="L6" i="12" s="1"/>
  <c r="L7" i="12" s="1"/>
  <c r="K5" i="12"/>
  <c r="K6" i="12" s="1"/>
  <c r="K7" i="12" s="1"/>
  <c r="J5" i="12"/>
  <c r="J6" i="12" s="1"/>
  <c r="J7" i="12" s="1"/>
  <c r="J8" i="12" s="1"/>
  <c r="K10" i="12" s="1"/>
  <c r="C5" i="12"/>
  <c r="B5" i="12"/>
  <c r="D5" i="12" s="1"/>
  <c r="Q4" i="12"/>
  <c r="P4" i="12"/>
  <c r="O4" i="12"/>
  <c r="C4" i="12"/>
  <c r="B4" i="12"/>
  <c r="E28" i="14" l="1"/>
  <c r="R34" i="14"/>
  <c r="L42" i="14"/>
  <c r="AB42" i="14" s="1"/>
  <c r="D4" i="12"/>
  <c r="O28" i="14"/>
  <c r="L34" i="14"/>
  <c r="D13" i="12"/>
  <c r="F13" i="12" s="1"/>
  <c r="AR40" i="14"/>
  <c r="X28" i="14"/>
  <c r="R43" i="14" s="1"/>
  <c r="F28" i="14"/>
  <c r="Q27" i="14"/>
  <c r="AN28" i="14"/>
  <c r="AF43" i="14"/>
  <c r="F6" i="12"/>
  <c r="F15" i="12"/>
  <c r="F4" i="12"/>
  <c r="C7" i="12"/>
  <c r="B16" i="12"/>
  <c r="D6" i="12"/>
  <c r="C16" i="12"/>
  <c r="K28" i="14"/>
  <c r="R37" i="14"/>
  <c r="X38" i="14"/>
  <c r="X44" i="14" s="1"/>
  <c r="W28" i="14"/>
  <c r="R42" i="14"/>
  <c r="AB43" i="14"/>
  <c r="AR39" i="14"/>
  <c r="R36" i="14"/>
  <c r="R38" i="14" s="1"/>
  <c r="H28" i="14"/>
  <c r="H27" i="14"/>
  <c r="M5" i="12"/>
  <c r="B7" i="12"/>
  <c r="AB34" i="14"/>
  <c r="L37" i="14"/>
  <c r="AB37" i="14" s="1"/>
  <c r="L39" i="14"/>
  <c r="AB39" i="14" s="1"/>
  <c r="D14" i="12"/>
  <c r="D16" i="12" s="1"/>
  <c r="F16" i="12" s="1"/>
  <c r="K27" i="14"/>
  <c r="W27" i="14"/>
  <c r="AP28" i="14"/>
  <c r="R39" i="14"/>
  <c r="T27" i="14"/>
  <c r="AT28" i="14"/>
  <c r="Z27" i="14"/>
  <c r="L36" i="14"/>
  <c r="AB36" i="14" s="1"/>
  <c r="R28" i="14"/>
  <c r="D7" i="12" l="1"/>
  <c r="D8" i="12"/>
  <c r="Q28" i="14"/>
  <c r="R40" i="14"/>
  <c r="O46" i="14" s="1"/>
  <c r="R41" i="14"/>
  <c r="O45" i="14" s="1"/>
  <c r="T28" i="14"/>
  <c r="AB28" i="14"/>
  <c r="F5" i="12"/>
  <c r="F7" i="12" s="1"/>
  <c r="F14" i="12"/>
  <c r="AB38" i="14"/>
  <c r="L38" i="14"/>
  <c r="L44" i="14" s="1"/>
  <c r="AB44" i="14" s="1"/>
  <c r="R44" i="14" l="1"/>
  <c r="J47" i="11" l="1"/>
  <c r="I47" i="11"/>
  <c r="H47" i="11"/>
  <c r="G47" i="11"/>
  <c r="F47" i="11"/>
  <c r="E47" i="11"/>
  <c r="D47" i="11"/>
  <c r="C47" i="11"/>
  <c r="K47" i="11" s="1"/>
  <c r="B47" i="11"/>
  <c r="K46" i="11"/>
  <c r="K45" i="11"/>
  <c r="K44" i="11"/>
  <c r="K43" i="11"/>
  <c r="K42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H23" i="11"/>
  <c r="F23" i="11"/>
  <c r="E23" i="11"/>
  <c r="D23" i="11"/>
  <c r="C23" i="11"/>
  <c r="B23" i="11"/>
  <c r="G22" i="11"/>
  <c r="I22" i="11" s="1"/>
  <c r="G21" i="11"/>
  <c r="I21" i="11" s="1"/>
  <c r="G20" i="11"/>
  <c r="I20" i="11" s="1"/>
  <c r="G19" i="11"/>
  <c r="I19" i="11" s="1"/>
  <c r="G18" i="11"/>
  <c r="I18" i="11" s="1"/>
  <c r="G17" i="11"/>
  <c r="I17" i="11" s="1"/>
  <c r="I16" i="11"/>
  <c r="G16" i="11"/>
  <c r="G15" i="11"/>
  <c r="I15" i="11" s="1"/>
  <c r="G14" i="11"/>
  <c r="I14" i="11" s="1"/>
  <c r="G13" i="11"/>
  <c r="I13" i="11" s="1"/>
  <c r="G12" i="11"/>
  <c r="I12" i="11" s="1"/>
  <c r="G11" i="11"/>
  <c r="I11" i="11" s="1"/>
  <c r="G10" i="11"/>
  <c r="I10" i="11" s="1"/>
  <c r="G9" i="11"/>
  <c r="I9" i="11" s="1"/>
  <c r="I8" i="11"/>
  <c r="G8" i="11"/>
  <c r="G7" i="11"/>
  <c r="I7" i="11" s="1"/>
  <c r="G6" i="11"/>
  <c r="I6" i="11" s="1"/>
  <c r="G5" i="11"/>
  <c r="D26" i="10"/>
  <c r="C26" i="10"/>
  <c r="B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0" i="10"/>
  <c r="E9" i="10"/>
  <c r="E8" i="10"/>
  <c r="G23" i="11" l="1"/>
  <c r="E26" i="10"/>
  <c r="I5" i="11"/>
  <c r="I23" i="11" s="1"/>
  <c r="F8" i="9" l="1"/>
</calcChain>
</file>

<file path=xl/sharedStrings.xml><?xml version="1.0" encoding="utf-8"?>
<sst xmlns="http://schemas.openxmlformats.org/spreadsheetml/2006/main" count="489" uniqueCount="287">
  <si>
    <t>決済対象一覧</t>
    <rPh sb="0" eb="2">
      <t>ケッサイ</t>
    </rPh>
    <rPh sb="2" eb="4">
      <t>タイショウ</t>
    </rPh>
    <rPh sb="4" eb="6">
      <t>イチラン</t>
    </rPh>
    <phoneticPr fontId="13"/>
  </si>
  <si>
    <t>取扱
件数</t>
    <rPh sb="0" eb="2">
      <t>トリアツカイ</t>
    </rPh>
    <rPh sb="3" eb="5">
      <t>ケンスウ</t>
    </rPh>
    <phoneticPr fontId="13"/>
  </si>
  <si>
    <t>項　目</t>
    <rPh sb="0" eb="1">
      <t>コウ</t>
    </rPh>
    <rPh sb="2" eb="3">
      <t>メ</t>
    </rPh>
    <phoneticPr fontId="13"/>
  </si>
  <si>
    <t>金　額</t>
    <rPh sb="0" eb="1">
      <t>キン</t>
    </rPh>
    <rPh sb="2" eb="3">
      <t>ガク</t>
    </rPh>
    <phoneticPr fontId="13"/>
  </si>
  <si>
    <t>単位：円</t>
    <rPh sb="0" eb="2">
      <t>タンイ</t>
    </rPh>
    <rPh sb="3" eb="4">
      <t>エン</t>
    </rPh>
    <phoneticPr fontId="13"/>
  </si>
  <si>
    <t>納課税証明</t>
    <rPh sb="0" eb="1">
      <t>オサメ</t>
    </rPh>
    <rPh sb="1" eb="3">
      <t>カゼイ</t>
    </rPh>
    <rPh sb="3" eb="5">
      <t>ショウメイ</t>
    </rPh>
    <phoneticPr fontId="13"/>
  </si>
  <si>
    <t>取扱場所</t>
    <rPh sb="0" eb="2">
      <t>トリアツカ</t>
    </rPh>
    <rPh sb="2" eb="4">
      <t>バショ</t>
    </rPh>
    <phoneticPr fontId="13"/>
  </si>
  <si>
    <t>・取扱件数は、減額や免除分を含む。</t>
    <rPh sb="1" eb="3">
      <t>トリアツカ</t>
    </rPh>
    <rPh sb="3" eb="5">
      <t>ケンスウ</t>
    </rPh>
    <rPh sb="7" eb="9">
      <t>ゲンガク</t>
    </rPh>
    <rPh sb="10" eb="12">
      <t>メンジョ</t>
    </rPh>
    <rPh sb="12" eb="13">
      <t>ブン</t>
    </rPh>
    <rPh sb="14" eb="15">
      <t>フク</t>
    </rPh>
    <phoneticPr fontId="13"/>
  </si>
  <si>
    <t>（参考）主な単価／施設使用料目安</t>
    <rPh sb="1" eb="3">
      <t>サンコウ</t>
    </rPh>
    <rPh sb="4" eb="5">
      <t>オモ</t>
    </rPh>
    <rPh sb="6" eb="8">
      <t>タンカ</t>
    </rPh>
    <rPh sb="9" eb="11">
      <t>シセツ</t>
    </rPh>
    <rPh sb="11" eb="13">
      <t>シヨウ</t>
    </rPh>
    <rPh sb="13" eb="14">
      <t>リョウ</t>
    </rPh>
    <rPh sb="14" eb="16">
      <t>メヤス</t>
    </rPh>
    <phoneticPr fontId="13"/>
  </si>
  <si>
    <t>300円</t>
    <rPh sb="3" eb="4">
      <t>エン</t>
    </rPh>
    <phoneticPr fontId="13"/>
  </si>
  <si>
    <t>200円～800円</t>
    <rPh sb="3" eb="4">
      <t>エン</t>
    </rPh>
    <rPh sb="8" eb="9">
      <t>エン</t>
    </rPh>
    <phoneticPr fontId="13"/>
  </si>
  <si>
    <t>合　　計</t>
    <rPh sb="0" eb="1">
      <t>ゴウ</t>
    </rPh>
    <rPh sb="3" eb="4">
      <t>ケイ</t>
    </rPh>
    <phoneticPr fontId="13"/>
  </si>
  <si>
    <t>・取扱件数及び金額については、令和元年度実績</t>
    <rPh sb="1" eb="3">
      <t>トリアツカ</t>
    </rPh>
    <rPh sb="3" eb="5">
      <t>ケンスウ</t>
    </rPh>
    <rPh sb="5" eb="6">
      <t>オヨ</t>
    </rPh>
    <rPh sb="7" eb="9">
      <t>キンガク</t>
    </rPh>
    <rPh sb="15" eb="17">
      <t>レイワ</t>
    </rPh>
    <rPh sb="17" eb="18">
      <t>モト</t>
    </rPh>
    <rPh sb="18" eb="20">
      <t>ネンド</t>
    </rPh>
    <rPh sb="20" eb="22">
      <t>ジッセキ</t>
    </rPh>
    <phoneticPr fontId="13"/>
  </si>
  <si>
    <t>＜特別出張所契約分＞</t>
    <rPh sb="1" eb="3">
      <t>トクベツ</t>
    </rPh>
    <rPh sb="3" eb="5">
      <t>シュッチョウ</t>
    </rPh>
    <rPh sb="5" eb="6">
      <t>ジョ</t>
    </rPh>
    <rPh sb="6" eb="9">
      <t>ケイヤクブン</t>
    </rPh>
    <phoneticPr fontId="13"/>
  </si>
  <si>
    <t>各特別出張所</t>
    <rPh sb="0" eb="1">
      <t>カク</t>
    </rPh>
    <rPh sb="1" eb="3">
      <t>トクベツ</t>
    </rPh>
    <rPh sb="3" eb="5">
      <t>シュッチョウ</t>
    </rPh>
    <rPh sb="5" eb="6">
      <t>ジョ</t>
    </rPh>
    <phoneticPr fontId="13"/>
  </si>
  <si>
    <t>住民票の写し、記載事項証明発行等</t>
    <rPh sb="7" eb="9">
      <t>キサイ</t>
    </rPh>
    <rPh sb="13" eb="15">
      <t>ハッコウ</t>
    </rPh>
    <rPh sb="15" eb="16">
      <t>トウ</t>
    </rPh>
    <phoneticPr fontId="13"/>
  </si>
  <si>
    <t>大森東</t>
    <rPh sb="0" eb="2">
      <t>オオモリ</t>
    </rPh>
    <rPh sb="2" eb="3">
      <t>ヒガシ</t>
    </rPh>
    <phoneticPr fontId="24"/>
  </si>
  <si>
    <t>大森西</t>
    <rPh sb="0" eb="2">
      <t>オオモリ</t>
    </rPh>
    <rPh sb="2" eb="3">
      <t>ニシ</t>
    </rPh>
    <phoneticPr fontId="24"/>
  </si>
  <si>
    <t>入新井</t>
    <rPh sb="0" eb="1">
      <t>イ</t>
    </rPh>
    <rPh sb="1" eb="3">
      <t>アライ</t>
    </rPh>
    <phoneticPr fontId="24"/>
  </si>
  <si>
    <t>馬　込</t>
    <rPh sb="0" eb="1">
      <t>ウマ</t>
    </rPh>
    <rPh sb="2" eb="3">
      <t>コミ</t>
    </rPh>
    <phoneticPr fontId="24"/>
  </si>
  <si>
    <t>池　上</t>
    <rPh sb="0" eb="1">
      <t>イケ</t>
    </rPh>
    <rPh sb="2" eb="3">
      <t>ウエ</t>
    </rPh>
    <phoneticPr fontId="24"/>
  </si>
  <si>
    <t>新井宿</t>
    <rPh sb="0" eb="2">
      <t>アライ</t>
    </rPh>
    <rPh sb="2" eb="3">
      <t>ヤド</t>
    </rPh>
    <phoneticPr fontId="24"/>
  </si>
  <si>
    <t>嶺　町</t>
    <rPh sb="0" eb="1">
      <t>ミネ</t>
    </rPh>
    <rPh sb="2" eb="3">
      <t>マチ</t>
    </rPh>
    <phoneticPr fontId="24"/>
  </si>
  <si>
    <t>田園調布</t>
    <rPh sb="0" eb="4">
      <t>デンエンチョウフ</t>
    </rPh>
    <phoneticPr fontId="24"/>
  </si>
  <si>
    <t>鵜の木</t>
    <rPh sb="0" eb="1">
      <t>ウ</t>
    </rPh>
    <rPh sb="2" eb="3">
      <t>キ</t>
    </rPh>
    <phoneticPr fontId="24"/>
  </si>
  <si>
    <t>久が原</t>
    <rPh sb="0" eb="1">
      <t>ク</t>
    </rPh>
    <rPh sb="2" eb="3">
      <t>ハラ</t>
    </rPh>
    <phoneticPr fontId="24"/>
  </si>
  <si>
    <t>雪　谷</t>
    <rPh sb="0" eb="1">
      <t>ユキ</t>
    </rPh>
    <rPh sb="2" eb="3">
      <t>タニ</t>
    </rPh>
    <phoneticPr fontId="24"/>
  </si>
  <si>
    <t>千　束</t>
    <rPh sb="0" eb="1">
      <t>セン</t>
    </rPh>
    <rPh sb="2" eb="3">
      <t>タバ</t>
    </rPh>
    <phoneticPr fontId="24"/>
  </si>
  <si>
    <t>糀　谷</t>
    <rPh sb="0" eb="1">
      <t>コウジ</t>
    </rPh>
    <rPh sb="2" eb="3">
      <t>タニ</t>
    </rPh>
    <phoneticPr fontId="24"/>
  </si>
  <si>
    <t>羽　田</t>
    <rPh sb="0" eb="1">
      <t>ハネ</t>
    </rPh>
    <rPh sb="2" eb="3">
      <t>タ</t>
    </rPh>
    <phoneticPr fontId="24"/>
  </si>
  <si>
    <t>六　郷</t>
    <rPh sb="0" eb="1">
      <t>ロク</t>
    </rPh>
    <rPh sb="2" eb="3">
      <t>ゴウ</t>
    </rPh>
    <phoneticPr fontId="24"/>
  </si>
  <si>
    <t>矢　口</t>
    <rPh sb="0" eb="1">
      <t>ヤ</t>
    </rPh>
    <rPh sb="2" eb="3">
      <t>クチ</t>
    </rPh>
    <phoneticPr fontId="24"/>
  </si>
  <si>
    <t>蒲田西</t>
    <rPh sb="0" eb="2">
      <t>カマタ</t>
    </rPh>
    <rPh sb="2" eb="3">
      <t>ニシ</t>
    </rPh>
    <phoneticPr fontId="24"/>
  </si>
  <si>
    <t>蒲田東</t>
    <rPh sb="0" eb="2">
      <t>カマタ</t>
    </rPh>
    <rPh sb="2" eb="3">
      <t>ヒガシ</t>
    </rPh>
    <phoneticPr fontId="24"/>
  </si>
  <si>
    <t>合計</t>
    <rPh sb="0" eb="2">
      <t>ゴウケイ</t>
    </rPh>
    <phoneticPr fontId="24"/>
  </si>
  <si>
    <t>２　窓口収納事務関係取扱件数（元年度）</t>
    <rPh sb="2" eb="4">
      <t>マドグチ</t>
    </rPh>
    <rPh sb="4" eb="6">
      <t>シュウノウ</t>
    </rPh>
    <rPh sb="6" eb="8">
      <t>ジム</t>
    </rPh>
    <rPh sb="8" eb="10">
      <t>カンケイ</t>
    </rPh>
    <rPh sb="10" eb="12">
      <t>トリアツカ</t>
    </rPh>
    <rPh sb="12" eb="14">
      <t>ケンスウ</t>
    </rPh>
    <phoneticPr fontId="24"/>
  </si>
  <si>
    <t xml:space="preserve"> ＊証明閲覧等手数料は、住民票写し、戸籍証明、印鑑証明、地番証明及び税証明の手数料</t>
    <rPh sb="2" eb="4">
      <t>ショウメイ</t>
    </rPh>
    <rPh sb="4" eb="6">
      <t>エツラン</t>
    </rPh>
    <rPh sb="6" eb="7">
      <t>トウ</t>
    </rPh>
    <rPh sb="7" eb="10">
      <t>テスウリョウ</t>
    </rPh>
    <rPh sb="12" eb="14">
      <t>ジュウミン</t>
    </rPh>
    <rPh sb="14" eb="15">
      <t>ヒョウ</t>
    </rPh>
    <rPh sb="15" eb="16">
      <t>ウツ</t>
    </rPh>
    <rPh sb="18" eb="20">
      <t>コセキ</t>
    </rPh>
    <rPh sb="20" eb="22">
      <t>ショウメイ</t>
    </rPh>
    <rPh sb="23" eb="25">
      <t>インカン</t>
    </rPh>
    <rPh sb="25" eb="27">
      <t>ショウメイ</t>
    </rPh>
    <rPh sb="28" eb="30">
      <t>チバン</t>
    </rPh>
    <rPh sb="30" eb="32">
      <t>ショウメイ</t>
    </rPh>
    <rPh sb="32" eb="33">
      <t>オヨ</t>
    </rPh>
    <rPh sb="34" eb="35">
      <t>ゼイ</t>
    </rPh>
    <rPh sb="35" eb="37">
      <t>ショウメイ</t>
    </rPh>
    <rPh sb="38" eb="41">
      <t>テスウリョウ</t>
    </rPh>
    <phoneticPr fontId="24"/>
  </si>
  <si>
    <t>証明閲覧等
手数料</t>
    <rPh sb="0" eb="2">
      <t>ショウメイ</t>
    </rPh>
    <rPh sb="2" eb="4">
      <t>エツラン</t>
    </rPh>
    <rPh sb="4" eb="5">
      <t>トウ</t>
    </rPh>
    <rPh sb="6" eb="9">
      <t>テスウリョウ</t>
    </rPh>
    <phoneticPr fontId="24"/>
  </si>
  <si>
    <t>弁償金
（標識）</t>
    <rPh sb="0" eb="3">
      <t>ベンショウキン</t>
    </rPh>
    <rPh sb="5" eb="7">
      <t>ヒョウシキ</t>
    </rPh>
    <phoneticPr fontId="24"/>
  </si>
  <si>
    <t>有償刊行物頒布料</t>
    <rPh sb="0" eb="2">
      <t>ユウショウ</t>
    </rPh>
    <rPh sb="2" eb="5">
      <t>カンコウブツ</t>
    </rPh>
    <rPh sb="5" eb="7">
      <t>ハンプ</t>
    </rPh>
    <rPh sb="7" eb="8">
      <t>リョウ</t>
    </rPh>
    <phoneticPr fontId="24"/>
  </si>
  <si>
    <t>３　主な窓口事務件数（戸籍）（元年度）　</t>
    <rPh sb="2" eb="3">
      <t>オモ</t>
    </rPh>
    <rPh sb="4" eb="6">
      <t>マドグチ</t>
    </rPh>
    <rPh sb="6" eb="8">
      <t>ジム</t>
    </rPh>
    <rPh sb="8" eb="10">
      <t>ケンスウ</t>
    </rPh>
    <rPh sb="11" eb="13">
      <t>コセキ</t>
    </rPh>
    <phoneticPr fontId="24"/>
  </si>
  <si>
    <t>＊届出件数は戸籍事件表による。</t>
    <rPh sb="1" eb="2">
      <t>トド</t>
    </rPh>
    <rPh sb="2" eb="3">
      <t>デ</t>
    </rPh>
    <rPh sb="3" eb="5">
      <t>ケンスウ</t>
    </rPh>
    <rPh sb="6" eb="8">
      <t>コセキ</t>
    </rPh>
    <rPh sb="8" eb="10">
      <t>ジケン</t>
    </rPh>
    <rPh sb="10" eb="11">
      <t>ヒョウ</t>
    </rPh>
    <phoneticPr fontId="24"/>
  </si>
  <si>
    <t>出生届</t>
    <rPh sb="0" eb="2">
      <t>シュッショウ</t>
    </rPh>
    <rPh sb="2" eb="3">
      <t>トド</t>
    </rPh>
    <phoneticPr fontId="24"/>
  </si>
  <si>
    <t>死亡届</t>
    <rPh sb="0" eb="2">
      <t>シボウ</t>
    </rPh>
    <rPh sb="2" eb="3">
      <t>トドケ</t>
    </rPh>
    <phoneticPr fontId="24"/>
  </si>
  <si>
    <t>婚姻届</t>
    <rPh sb="0" eb="2">
      <t>コンイン</t>
    </rPh>
    <rPh sb="2" eb="3">
      <t>トド</t>
    </rPh>
    <phoneticPr fontId="24"/>
  </si>
  <si>
    <t>離婚届</t>
    <rPh sb="0" eb="2">
      <t>リコン</t>
    </rPh>
    <rPh sb="2" eb="3">
      <t>トド</t>
    </rPh>
    <phoneticPr fontId="24"/>
  </si>
  <si>
    <t>転籍届</t>
    <rPh sb="0" eb="2">
      <t>テンセキ</t>
    </rPh>
    <rPh sb="2" eb="3">
      <t>トドケ</t>
    </rPh>
    <phoneticPr fontId="24"/>
  </si>
  <si>
    <t>その他の
届出等</t>
    <rPh sb="2" eb="3">
      <t>ホカ</t>
    </rPh>
    <rPh sb="5" eb="6">
      <t>トド</t>
    </rPh>
    <rPh sb="6" eb="7">
      <t>デ</t>
    </rPh>
    <rPh sb="7" eb="8">
      <t>トウ</t>
    </rPh>
    <phoneticPr fontId="24"/>
  </si>
  <si>
    <t>戸籍証明</t>
    <rPh sb="0" eb="2">
      <t>コセキ</t>
    </rPh>
    <rPh sb="2" eb="4">
      <t>ショウメイ</t>
    </rPh>
    <phoneticPr fontId="24"/>
  </si>
  <si>
    <t>無料分を含む</t>
    <rPh sb="0" eb="2">
      <t>ムリョウ</t>
    </rPh>
    <rPh sb="2" eb="3">
      <t>ブン</t>
    </rPh>
    <rPh sb="4" eb="5">
      <t>フク</t>
    </rPh>
    <phoneticPr fontId="24"/>
  </si>
  <si>
    <t>４　主な窓口事務件数(住民基本台帳等）（元年度）</t>
    <rPh sb="11" eb="13">
      <t>ジュウミン</t>
    </rPh>
    <rPh sb="13" eb="15">
      <t>キホン</t>
    </rPh>
    <rPh sb="15" eb="17">
      <t>ダイチョウ</t>
    </rPh>
    <rPh sb="17" eb="18">
      <t>トウ</t>
    </rPh>
    <phoneticPr fontId="24"/>
  </si>
  <si>
    <t>＊閲覧は含まない。　</t>
    <phoneticPr fontId="24"/>
  </si>
  <si>
    <t>住民基本台帳</t>
    <rPh sb="0" eb="2">
      <t>ジュウミン</t>
    </rPh>
    <rPh sb="2" eb="4">
      <t>キホン</t>
    </rPh>
    <rPh sb="4" eb="6">
      <t>ダイチョウ</t>
    </rPh>
    <phoneticPr fontId="24"/>
  </si>
  <si>
    <t>印鑑
登録証</t>
    <rPh sb="0" eb="2">
      <t>インカン</t>
    </rPh>
    <rPh sb="3" eb="5">
      <t>トウロク</t>
    </rPh>
    <rPh sb="5" eb="6">
      <t>ショウ</t>
    </rPh>
    <phoneticPr fontId="24"/>
  </si>
  <si>
    <t>印鑑登録
証明</t>
    <rPh sb="0" eb="2">
      <t>インカン</t>
    </rPh>
    <rPh sb="2" eb="4">
      <t>トウロク</t>
    </rPh>
    <rPh sb="5" eb="7">
      <t>ショウメイ</t>
    </rPh>
    <phoneticPr fontId="24"/>
  </si>
  <si>
    <t>母子健康
手帳交付</t>
    <rPh sb="0" eb="2">
      <t>ボシ</t>
    </rPh>
    <rPh sb="2" eb="4">
      <t>ケンコウ</t>
    </rPh>
    <rPh sb="5" eb="7">
      <t>テチョウ</t>
    </rPh>
    <rPh sb="7" eb="9">
      <t>コウフ</t>
    </rPh>
    <phoneticPr fontId="24"/>
  </si>
  <si>
    <t>個人番号
カード
交付</t>
    <rPh sb="9" eb="11">
      <t>コウフ</t>
    </rPh>
    <phoneticPr fontId="24"/>
  </si>
  <si>
    <t>転入届</t>
    <rPh sb="0" eb="2">
      <t>テンニュウ</t>
    </rPh>
    <rPh sb="2" eb="3">
      <t>トドケ</t>
    </rPh>
    <phoneticPr fontId="24"/>
  </si>
  <si>
    <t>転居届</t>
    <rPh sb="0" eb="2">
      <t>テンキョ</t>
    </rPh>
    <rPh sb="2" eb="3">
      <t>トドケ</t>
    </rPh>
    <phoneticPr fontId="24"/>
  </si>
  <si>
    <t>世帯変更</t>
    <rPh sb="0" eb="2">
      <t>セタイ</t>
    </rPh>
    <rPh sb="2" eb="4">
      <t>ヘンコウ</t>
    </rPh>
    <phoneticPr fontId="24"/>
  </si>
  <si>
    <t>転出届</t>
    <rPh sb="0" eb="2">
      <t>テンシュツ</t>
    </rPh>
    <rPh sb="2" eb="3">
      <t>トドケ</t>
    </rPh>
    <phoneticPr fontId="24"/>
  </si>
  <si>
    <t>住民票等
発行</t>
    <rPh sb="0" eb="3">
      <t>ジュウミンヒョウ</t>
    </rPh>
    <rPh sb="3" eb="4">
      <t>トウ</t>
    </rPh>
    <rPh sb="5" eb="7">
      <t>ハッコウ</t>
    </rPh>
    <phoneticPr fontId="24"/>
  </si>
  <si>
    <t>-</t>
    <phoneticPr fontId="24"/>
  </si>
  <si>
    <t>-</t>
  </si>
  <si>
    <t>決済対象一覧</t>
    <rPh sb="0" eb="2">
      <t>ケッサイ</t>
    </rPh>
    <rPh sb="2" eb="4">
      <t>タイショウ</t>
    </rPh>
    <rPh sb="4" eb="6">
      <t>イチラン</t>
    </rPh>
    <phoneticPr fontId="24"/>
  </si>
  <si>
    <t>令和元年度手数料</t>
    <rPh sb="0" eb="2">
      <t>レイワ</t>
    </rPh>
    <rPh sb="2" eb="4">
      <t>ガンネン</t>
    </rPh>
    <rPh sb="3" eb="5">
      <t>ネンド</t>
    </rPh>
    <rPh sb="5" eb="7">
      <t>テスウ</t>
    </rPh>
    <rPh sb="7" eb="8">
      <t>リョウ</t>
    </rPh>
    <phoneticPr fontId="39"/>
  </si>
  <si>
    <t>単位：円</t>
    <rPh sb="0" eb="2">
      <t>タンイ</t>
    </rPh>
    <rPh sb="3" eb="4">
      <t>エン</t>
    </rPh>
    <phoneticPr fontId="39"/>
  </si>
  <si>
    <t>特別出張所窓口での手数料計算（平成29年度～令和元年度）</t>
    <rPh sb="0" eb="2">
      <t>トクベツ</t>
    </rPh>
    <rPh sb="2" eb="4">
      <t>シュッチョウ</t>
    </rPh>
    <rPh sb="4" eb="5">
      <t>ジョ</t>
    </rPh>
    <rPh sb="5" eb="7">
      <t>マドグチ</t>
    </rPh>
    <rPh sb="9" eb="12">
      <t>テスウリョウ</t>
    </rPh>
    <rPh sb="12" eb="14">
      <t>ケイサン</t>
    </rPh>
    <rPh sb="15" eb="17">
      <t>ヘイセイ</t>
    </rPh>
    <rPh sb="19" eb="21">
      <t>ネンド</t>
    </rPh>
    <rPh sb="22" eb="24">
      <t>レイワ</t>
    </rPh>
    <rPh sb="24" eb="25">
      <t>モト</t>
    </rPh>
    <rPh sb="25" eb="27">
      <t>ネンド</t>
    </rPh>
    <phoneticPr fontId="24"/>
  </si>
  <si>
    <t>種　　類</t>
    <rPh sb="0" eb="1">
      <t>タネ</t>
    </rPh>
    <rPh sb="3" eb="4">
      <t>タグイ</t>
    </rPh>
    <phoneticPr fontId="39"/>
  </si>
  <si>
    <t>戸籍住民課</t>
    <rPh sb="0" eb="2">
      <t>コセキ</t>
    </rPh>
    <rPh sb="2" eb="4">
      <t>ジュウミン</t>
    </rPh>
    <rPh sb="4" eb="5">
      <t>カ</t>
    </rPh>
    <phoneticPr fontId="39"/>
  </si>
  <si>
    <t>特別出張所</t>
    <rPh sb="0" eb="2">
      <t>トクベツ</t>
    </rPh>
    <rPh sb="2" eb="4">
      <t>シュッチョウ</t>
    </rPh>
    <rPh sb="4" eb="5">
      <t>ジョ</t>
    </rPh>
    <phoneticPr fontId="39"/>
  </si>
  <si>
    <t>計</t>
    <rPh sb="0" eb="1">
      <t>ケイ</t>
    </rPh>
    <phoneticPr fontId="39"/>
  </si>
  <si>
    <t>30年度計</t>
    <rPh sb="2" eb="4">
      <t>ネンド</t>
    </rPh>
    <rPh sb="4" eb="5">
      <t>ケイ</t>
    </rPh>
    <phoneticPr fontId="39"/>
  </si>
  <si>
    <t>29年度計</t>
    <rPh sb="2" eb="4">
      <t>ネンド</t>
    </rPh>
    <rPh sb="4" eb="5">
      <t>ケイ</t>
    </rPh>
    <phoneticPr fontId="39"/>
  </si>
  <si>
    <t>28年度計</t>
    <rPh sb="2" eb="4">
      <t>ネンド</t>
    </rPh>
    <rPh sb="4" eb="5">
      <t>ケイ</t>
    </rPh>
    <phoneticPr fontId="39"/>
  </si>
  <si>
    <t>元年度手数料</t>
    <rPh sb="0" eb="1">
      <t>モト</t>
    </rPh>
    <rPh sb="1" eb="3">
      <t>ネンド</t>
    </rPh>
    <rPh sb="3" eb="6">
      <t>テスウリョウ</t>
    </rPh>
    <phoneticPr fontId="24"/>
  </si>
  <si>
    <t>30年度手数料</t>
    <rPh sb="2" eb="4">
      <t>ネンド</t>
    </rPh>
    <rPh sb="4" eb="7">
      <t>テスウリョウ</t>
    </rPh>
    <phoneticPr fontId="24"/>
  </si>
  <si>
    <t>29年度手数料</t>
    <rPh sb="2" eb="4">
      <t>ネンド</t>
    </rPh>
    <rPh sb="4" eb="7">
      <t>テスウリョウ</t>
    </rPh>
    <phoneticPr fontId="24"/>
  </si>
  <si>
    <t>戸籍証明</t>
    <rPh sb="0" eb="2">
      <t>コセキ</t>
    </rPh>
    <rPh sb="2" eb="4">
      <t>ショウメイ</t>
    </rPh>
    <phoneticPr fontId="39"/>
  </si>
  <si>
    <t>特別出張所での各種手数料（歳入）</t>
    <rPh sb="0" eb="2">
      <t>トクベツ</t>
    </rPh>
    <rPh sb="2" eb="4">
      <t>シュッチョウ</t>
    </rPh>
    <rPh sb="4" eb="5">
      <t>ジョ</t>
    </rPh>
    <rPh sb="7" eb="9">
      <t>カクシュ</t>
    </rPh>
    <rPh sb="9" eb="12">
      <t>テスウリョウ</t>
    </rPh>
    <rPh sb="13" eb="15">
      <t>サイニュウ</t>
    </rPh>
    <phoneticPr fontId="24"/>
  </si>
  <si>
    <t>税証明</t>
    <rPh sb="0" eb="1">
      <t>ゼイ</t>
    </rPh>
    <rPh sb="1" eb="3">
      <t>ショウメイ</t>
    </rPh>
    <phoneticPr fontId="24"/>
  </si>
  <si>
    <t>住民基本台帳証明・閲覧</t>
    <rPh sb="0" eb="2">
      <t>ジュウミン</t>
    </rPh>
    <rPh sb="2" eb="4">
      <t>キホン</t>
    </rPh>
    <rPh sb="4" eb="6">
      <t>ダイチョウ</t>
    </rPh>
    <rPh sb="6" eb="8">
      <t>ショウメイ</t>
    </rPh>
    <rPh sb="9" eb="11">
      <t>エツラン</t>
    </rPh>
    <phoneticPr fontId="39"/>
  </si>
  <si>
    <t>1所当たりの手数料</t>
    <rPh sb="1" eb="2">
      <t>ショ</t>
    </rPh>
    <rPh sb="2" eb="3">
      <t>ア</t>
    </rPh>
    <rPh sb="6" eb="9">
      <t>テスウリョウ</t>
    </rPh>
    <phoneticPr fontId="24"/>
  </si>
  <si>
    <t>印鑑証明</t>
    <rPh sb="0" eb="2">
      <t>インカン</t>
    </rPh>
    <rPh sb="2" eb="4">
      <t>ショウメイ</t>
    </rPh>
    <phoneticPr fontId="39"/>
  </si>
  <si>
    <t>キャッシュレス決済手数料見込み（1所あたり）</t>
    <rPh sb="7" eb="9">
      <t>ケッサイ</t>
    </rPh>
    <rPh sb="9" eb="12">
      <t>テスウリョウ</t>
    </rPh>
    <rPh sb="12" eb="14">
      <t>ミコ</t>
    </rPh>
    <rPh sb="17" eb="18">
      <t>ショ</t>
    </rPh>
    <phoneticPr fontId="24"/>
  </si>
  <si>
    <t>18所全体のキャッシュレス決済手数料見込み</t>
    <rPh sb="2" eb="3">
      <t>ショ</t>
    </rPh>
    <rPh sb="3" eb="5">
      <t>ゼンタイ</t>
    </rPh>
    <rPh sb="13" eb="15">
      <t>ケッサイ</t>
    </rPh>
    <rPh sb="15" eb="18">
      <t>テスウリョウ</t>
    </rPh>
    <rPh sb="18" eb="20">
      <t>ミコ</t>
    </rPh>
    <phoneticPr fontId="24"/>
  </si>
  <si>
    <t>3年平均（R3要求手数料）</t>
    <rPh sb="1" eb="2">
      <t>ネン</t>
    </rPh>
    <rPh sb="2" eb="4">
      <t>ヘイキン</t>
    </rPh>
    <rPh sb="7" eb="9">
      <t>ヨウキュウ</t>
    </rPh>
    <rPh sb="9" eb="12">
      <t>テスウリョウ</t>
    </rPh>
    <phoneticPr fontId="24"/>
  </si>
  <si>
    <t>端数処理</t>
    <rPh sb="0" eb="2">
      <t>ハスウ</t>
    </rPh>
    <rPh sb="2" eb="4">
      <t>ショリ</t>
    </rPh>
    <phoneticPr fontId="24"/>
  </si>
  <si>
    <t>円</t>
    <rPh sb="0" eb="1">
      <t>エン</t>
    </rPh>
    <phoneticPr fontId="24"/>
  </si>
  <si>
    <t>29年度手数料</t>
    <rPh sb="2" eb="4">
      <t>ネンド</t>
    </rPh>
    <rPh sb="3" eb="4">
      <t>ガンネン</t>
    </rPh>
    <rPh sb="4" eb="6">
      <t>テスウ</t>
    </rPh>
    <rPh sb="6" eb="7">
      <t>リョウ</t>
    </rPh>
    <phoneticPr fontId="39"/>
  </si>
  <si>
    <t>差</t>
    <rPh sb="0" eb="1">
      <t>サ</t>
    </rPh>
    <phoneticPr fontId="24"/>
  </si>
  <si>
    <t>手数料（証明書等の発行）　＊有料分</t>
    <rPh sb="0" eb="3">
      <t>テスウリョウ</t>
    </rPh>
    <rPh sb="4" eb="7">
      <t>ショウメイショ</t>
    </rPh>
    <rPh sb="14" eb="16">
      <t>ユウリョウ</t>
    </rPh>
    <rPh sb="16" eb="17">
      <t>フン</t>
    </rPh>
    <phoneticPr fontId="13"/>
  </si>
  <si>
    <t>令和元年度分</t>
    <rPh sb="0" eb="2">
      <t>レイワ</t>
    </rPh>
    <rPh sb="2" eb="4">
      <t>ガンネン</t>
    </rPh>
    <rPh sb="3" eb="4">
      <t>ネン</t>
    </rPh>
    <rPh sb="4" eb="5">
      <t>ド</t>
    </rPh>
    <rPh sb="5" eb="6">
      <t>ブン</t>
    </rPh>
    <phoneticPr fontId="48"/>
  </si>
  <si>
    <t>再掲！</t>
    <rPh sb="0" eb="2">
      <t>サイケイ</t>
    </rPh>
    <phoneticPr fontId="48"/>
  </si>
  <si>
    <t>有　　　　　　　　料</t>
    <phoneticPr fontId="48"/>
  </si>
  <si>
    <t>無　　　　　　　　料</t>
    <rPh sb="0" eb="1">
      <t>ム</t>
    </rPh>
    <phoneticPr fontId="48"/>
  </si>
  <si>
    <t>通数　　合計</t>
    <rPh sb="0" eb="1">
      <t>ツウ</t>
    </rPh>
    <rPh sb="1" eb="2">
      <t>スウ</t>
    </rPh>
    <rPh sb="4" eb="6">
      <t>ゴウケイ</t>
    </rPh>
    <phoneticPr fontId="48"/>
  </si>
  <si>
    <t>備　　　　　考</t>
    <rPh sb="0" eb="1">
      <t>ビ</t>
    </rPh>
    <rPh sb="6" eb="7">
      <t>コウ</t>
    </rPh>
    <phoneticPr fontId="48"/>
  </si>
  <si>
    <t>そ　の　他　の　証　明</t>
    <rPh sb="4" eb="5">
      <t>タ</t>
    </rPh>
    <rPh sb="8" eb="9">
      <t>アカシ</t>
    </rPh>
    <rPh sb="10" eb="11">
      <t>メイ</t>
    </rPh>
    <phoneticPr fontId="48"/>
  </si>
  <si>
    <r>
      <t>広域交付住民票</t>
    </r>
    <r>
      <rPr>
        <sz val="8"/>
        <rFont val="ＭＳ 明朝"/>
        <family val="1"/>
        <charset val="128"/>
      </rPr>
      <t>　　　　　</t>
    </r>
    <r>
      <rPr>
        <sz val="8"/>
        <rFont val="ＭＳ Ｐ明朝"/>
        <family val="1"/>
        <charset val="128"/>
      </rPr>
      <t>　（通数／金額は前項の　　　　　　　　　　　　　　　　　　　　　　　住民票に含む）</t>
    </r>
    <rPh sb="0" eb="2">
      <t>コウイキ</t>
    </rPh>
    <rPh sb="2" eb="4">
      <t>コウフ</t>
    </rPh>
    <rPh sb="4" eb="6">
      <t>ジュウミン</t>
    </rPh>
    <rPh sb="6" eb="7">
      <t>ヒョウ</t>
    </rPh>
    <rPh sb="14" eb="15">
      <t>ツウ</t>
    </rPh>
    <rPh sb="15" eb="16">
      <t>スウ</t>
    </rPh>
    <rPh sb="17" eb="19">
      <t>キンガク</t>
    </rPh>
    <rPh sb="20" eb="22">
      <t>ゼンコウ</t>
    </rPh>
    <rPh sb="46" eb="48">
      <t>ジュウミン</t>
    </rPh>
    <rPh sb="48" eb="49">
      <t>ヒョウ</t>
    </rPh>
    <rPh sb="50" eb="51">
      <t>フク</t>
    </rPh>
    <phoneticPr fontId="48"/>
  </si>
  <si>
    <t>通知　　　　　　　　カード</t>
    <rPh sb="0" eb="2">
      <t>ツウチ</t>
    </rPh>
    <phoneticPr fontId="48"/>
  </si>
  <si>
    <t>個人番号</t>
    <rPh sb="0" eb="2">
      <t>コジン</t>
    </rPh>
    <rPh sb="2" eb="4">
      <t>バンゴウ</t>
    </rPh>
    <phoneticPr fontId="48"/>
  </si>
  <si>
    <r>
      <t>有料分総合計　　　</t>
    </r>
    <r>
      <rPr>
        <b/>
        <sz val="8"/>
        <rFont val="ＭＳ 明朝"/>
        <family val="1"/>
        <charset val="128"/>
      </rPr>
      <t>　　　（レシート計）</t>
    </r>
    <rPh sb="0" eb="2">
      <t>ユウリョウ</t>
    </rPh>
    <rPh sb="2" eb="3">
      <t>ブン</t>
    </rPh>
    <rPh sb="3" eb="4">
      <t>ソウ</t>
    </rPh>
    <rPh sb="4" eb="6">
      <t>ゴウケイ</t>
    </rPh>
    <rPh sb="17" eb="18">
      <t>ケイ</t>
    </rPh>
    <phoneticPr fontId="48"/>
  </si>
  <si>
    <r>
      <t>無料分
合計　　　</t>
    </r>
    <r>
      <rPr>
        <b/>
        <sz val="8"/>
        <rFont val="ＭＳ 明朝"/>
        <family val="1"/>
        <charset val="128"/>
      </rPr>
      <t>　　　（月計）</t>
    </r>
    <rPh sb="0" eb="2">
      <t>ムリョウ</t>
    </rPh>
    <rPh sb="2" eb="3">
      <t>ブン</t>
    </rPh>
    <rPh sb="4" eb="6">
      <t>ゴウケイ</t>
    </rPh>
    <rPh sb="13" eb="15">
      <t>ゲッケイ</t>
    </rPh>
    <phoneticPr fontId="48"/>
  </si>
  <si>
    <t>戸　　　籍</t>
    <phoneticPr fontId="48"/>
  </si>
  <si>
    <t>印鑑証明</t>
    <phoneticPr fontId="48"/>
  </si>
  <si>
    <t>印鑑登録</t>
    <phoneticPr fontId="48"/>
  </si>
  <si>
    <t>住民票写し</t>
    <rPh sb="3" eb="4">
      <t>ウツ</t>
    </rPh>
    <phoneticPr fontId="48"/>
  </si>
  <si>
    <t>閲　　覧</t>
    <rPh sb="0" eb="1">
      <t>エツ</t>
    </rPh>
    <rPh sb="3" eb="4">
      <t>ラン</t>
    </rPh>
    <phoneticPr fontId="48"/>
  </si>
  <si>
    <t>計</t>
    <rPh sb="0" eb="1">
      <t>ケイ</t>
    </rPh>
    <phoneticPr fontId="48"/>
  </si>
  <si>
    <t>戸　　　籍</t>
    <phoneticPr fontId="48"/>
  </si>
  <si>
    <t>印鑑　　　　　　　　　　証明</t>
    <phoneticPr fontId="48"/>
  </si>
  <si>
    <t>印鑑　　　　登録</t>
    <phoneticPr fontId="48"/>
  </si>
  <si>
    <t>住民票　　　　　　　写し</t>
    <rPh sb="10" eb="11">
      <t>ウツ</t>
    </rPh>
    <phoneticPr fontId="48"/>
  </si>
  <si>
    <t>戸籍</t>
    <rPh sb="0" eb="1">
      <t>ト</t>
    </rPh>
    <rPh sb="1" eb="2">
      <t>セキ</t>
    </rPh>
    <phoneticPr fontId="48"/>
  </si>
  <si>
    <t>受理　　　　　　　　　証明</t>
    <rPh sb="0" eb="2">
      <t>ジュリ</t>
    </rPh>
    <rPh sb="11" eb="13">
      <t>ショウメイ</t>
    </rPh>
    <phoneticPr fontId="48"/>
  </si>
  <si>
    <t>除　籍</t>
    <rPh sb="0" eb="1">
      <t>ジョ</t>
    </rPh>
    <rPh sb="2" eb="3">
      <t>セキ</t>
    </rPh>
    <phoneticPr fontId="48"/>
  </si>
  <si>
    <t>印鑑証明</t>
    <phoneticPr fontId="48"/>
  </si>
  <si>
    <t>印鑑登録</t>
    <phoneticPr fontId="48"/>
  </si>
  <si>
    <t>住　民　税</t>
    <rPh sb="0" eb="1">
      <t>ジュウ</t>
    </rPh>
    <rPh sb="2" eb="3">
      <t>タミ</t>
    </rPh>
    <rPh sb="4" eb="5">
      <t>ゼイ</t>
    </rPh>
    <phoneticPr fontId="48"/>
  </si>
  <si>
    <t>軽自動車税</t>
    <rPh sb="0" eb="1">
      <t>ケイ</t>
    </rPh>
    <rPh sb="1" eb="4">
      <t>ジドウシャ</t>
    </rPh>
    <rPh sb="4" eb="5">
      <t>ゼイ</t>
    </rPh>
    <phoneticPr fontId="48"/>
  </si>
  <si>
    <t>住居証明</t>
    <rPh sb="0" eb="2">
      <t>ジュウキョ</t>
    </rPh>
    <rPh sb="2" eb="4">
      <t>ショウメイ</t>
    </rPh>
    <phoneticPr fontId="48"/>
  </si>
  <si>
    <t>その他</t>
    <rPh sb="2" eb="3">
      <t>タ</t>
    </rPh>
    <phoneticPr fontId="48"/>
  </si>
  <si>
    <t>カード</t>
    <phoneticPr fontId="48"/>
  </si>
  <si>
    <t>電子証明</t>
    <rPh sb="0" eb="2">
      <t>デンシ</t>
    </rPh>
    <rPh sb="2" eb="4">
      <t>ショウメイ</t>
    </rPh>
    <phoneticPr fontId="48"/>
  </si>
  <si>
    <t>戸籍</t>
    <phoneticPr fontId="48"/>
  </si>
  <si>
    <t>手数料</t>
    <rPh sb="0" eb="3">
      <t>テスウリョウ</t>
    </rPh>
    <phoneticPr fontId="24"/>
  </si>
  <si>
    <t>戸籍謄本・抄本手数料</t>
    <rPh sb="0" eb="2">
      <t>コセキ</t>
    </rPh>
    <rPh sb="2" eb="4">
      <t>トウホン</t>
    </rPh>
    <rPh sb="5" eb="7">
      <t>ショウホン</t>
    </rPh>
    <rPh sb="7" eb="10">
      <t>テスウリョウ</t>
    </rPh>
    <phoneticPr fontId="24"/>
  </si>
  <si>
    <t>受理証明</t>
    <phoneticPr fontId="48"/>
  </si>
  <si>
    <t>受理証明手数料</t>
    <rPh sb="0" eb="2">
      <t>ジュリ</t>
    </rPh>
    <rPh sb="2" eb="4">
      <t>ショウメイ</t>
    </rPh>
    <rPh sb="4" eb="7">
      <t>テスウリョウ</t>
    </rPh>
    <phoneticPr fontId="24"/>
  </si>
  <si>
    <t>除籍</t>
    <phoneticPr fontId="48"/>
  </si>
  <si>
    <t>除籍謄本・抄本手数料</t>
    <rPh sb="0" eb="2">
      <t>ジョセキ</t>
    </rPh>
    <rPh sb="2" eb="4">
      <t>トウホン</t>
    </rPh>
    <rPh sb="5" eb="7">
      <t>ショウホン</t>
    </rPh>
    <rPh sb="7" eb="10">
      <t>テスウリョウ</t>
    </rPh>
    <phoneticPr fontId="24"/>
  </si>
  <si>
    <t>件数</t>
    <rPh sb="0" eb="2">
      <t>ケンスウ</t>
    </rPh>
    <phoneticPr fontId="24"/>
  </si>
  <si>
    <t>印鑑証明手数料</t>
    <rPh sb="0" eb="2">
      <t>インカン</t>
    </rPh>
    <rPh sb="2" eb="4">
      <t>ショウメイ</t>
    </rPh>
    <rPh sb="4" eb="7">
      <t>テスウリョウ</t>
    </rPh>
    <phoneticPr fontId="24"/>
  </si>
  <si>
    <t>印鑑登録手数料</t>
    <rPh sb="0" eb="2">
      <t>インカン</t>
    </rPh>
    <rPh sb="2" eb="4">
      <t>トウロク</t>
    </rPh>
    <rPh sb="4" eb="7">
      <t>テスウリョウ</t>
    </rPh>
    <phoneticPr fontId="24"/>
  </si>
  <si>
    <t>住民票写し手数料</t>
    <rPh sb="0" eb="2">
      <t>ジュウミン</t>
    </rPh>
    <rPh sb="2" eb="3">
      <t>ヒョウ</t>
    </rPh>
    <rPh sb="3" eb="4">
      <t>ウツ</t>
    </rPh>
    <rPh sb="5" eb="8">
      <t>テスウリョウ</t>
    </rPh>
    <phoneticPr fontId="24"/>
  </si>
  <si>
    <t>住民票</t>
    <rPh sb="0" eb="3">
      <t>ジュウミンヒョウ</t>
    </rPh>
    <phoneticPr fontId="48"/>
  </si>
  <si>
    <t>住民票閲覧手数料</t>
    <rPh sb="0" eb="2">
      <t>ジュウミン</t>
    </rPh>
    <rPh sb="2" eb="3">
      <t>ヒョウ</t>
    </rPh>
    <rPh sb="3" eb="5">
      <t>エツラン</t>
    </rPh>
    <rPh sb="5" eb="8">
      <t>テスウリョウ</t>
    </rPh>
    <phoneticPr fontId="24"/>
  </si>
  <si>
    <t>一覧表</t>
    <rPh sb="0" eb="2">
      <t>イチラン</t>
    </rPh>
    <rPh sb="2" eb="3">
      <t>ヒョウ</t>
    </rPh>
    <phoneticPr fontId="48"/>
  </si>
  <si>
    <t>一覧表閲覧手数料</t>
    <rPh sb="0" eb="2">
      <t>イチラン</t>
    </rPh>
    <rPh sb="2" eb="3">
      <t>ヒョウ</t>
    </rPh>
    <rPh sb="3" eb="5">
      <t>エツラン</t>
    </rPh>
    <rPh sb="5" eb="8">
      <t>テスウリョウ</t>
    </rPh>
    <phoneticPr fontId="24"/>
  </si>
  <si>
    <t>通数</t>
    <rPh sb="0" eb="1">
      <t>ツウ</t>
    </rPh>
    <rPh sb="1" eb="2">
      <t>スウ</t>
    </rPh>
    <phoneticPr fontId="48"/>
  </si>
  <si>
    <t>金額</t>
    <rPh sb="0" eb="2">
      <t>キンガク</t>
    </rPh>
    <phoneticPr fontId="48"/>
  </si>
  <si>
    <t>戸籍</t>
    <phoneticPr fontId="48"/>
  </si>
  <si>
    <t>受理証明</t>
    <phoneticPr fontId="48"/>
  </si>
  <si>
    <t>除籍</t>
    <phoneticPr fontId="48"/>
  </si>
  <si>
    <t>公用　　　　戸籍閲覧</t>
    <rPh sb="8" eb="10">
      <t>エツラン</t>
    </rPh>
    <phoneticPr fontId="48"/>
  </si>
  <si>
    <t>上質紙     受理証明</t>
    <rPh sb="0" eb="3">
      <t>ジョウシツシ</t>
    </rPh>
    <phoneticPr fontId="48"/>
  </si>
  <si>
    <t>除籍記載　　　　　事項証明</t>
    <rPh sb="0" eb="2">
      <t>ジョセキ</t>
    </rPh>
    <rPh sb="11" eb="13">
      <t>ショウメイ</t>
    </rPh>
    <phoneticPr fontId="48"/>
  </si>
  <si>
    <t>被生　　保者</t>
    <rPh sb="0" eb="1">
      <t>ヒ</t>
    </rPh>
    <rPh sb="1" eb="2">
      <t>ショウ</t>
    </rPh>
    <rPh sb="4" eb="5">
      <t>タモツ</t>
    </rPh>
    <rPh sb="5" eb="6">
      <t>シャ</t>
    </rPh>
    <phoneticPr fontId="48"/>
  </si>
  <si>
    <t>訂正　発行</t>
    <rPh sb="0" eb="2">
      <t>テイセイ</t>
    </rPh>
    <rPh sb="3" eb="5">
      <t>ハッコウ</t>
    </rPh>
    <phoneticPr fontId="48"/>
  </si>
  <si>
    <t>罹災</t>
    <rPh sb="0" eb="2">
      <t>リサイ</t>
    </rPh>
    <phoneticPr fontId="48"/>
  </si>
  <si>
    <t>帰化</t>
    <rPh sb="0" eb="1">
      <t>カエ</t>
    </rPh>
    <rPh sb="1" eb="2">
      <t>カ</t>
    </rPh>
    <phoneticPr fontId="48"/>
  </si>
  <si>
    <t>一覧表　　（時 間）</t>
    <rPh sb="0" eb="2">
      <t>イチラン</t>
    </rPh>
    <rPh sb="2" eb="3">
      <t>ヒョウ</t>
    </rPh>
    <rPh sb="6" eb="7">
      <t>トキ</t>
    </rPh>
    <rPh sb="8" eb="9">
      <t>アイダ</t>
    </rPh>
    <phoneticPr fontId="48"/>
  </si>
  <si>
    <t>有料</t>
    <rPh sb="0" eb="2">
      <t>ユウリョウ</t>
    </rPh>
    <phoneticPr fontId="48"/>
  </si>
  <si>
    <t>無料</t>
    <rPh sb="0" eb="2">
      <t>ムリョウ</t>
    </rPh>
    <phoneticPr fontId="48"/>
  </si>
  <si>
    <t>通数計</t>
    <rPh sb="0" eb="1">
      <t>ツウ</t>
    </rPh>
    <rPh sb="1" eb="2">
      <t>スウ</t>
    </rPh>
    <rPh sb="2" eb="3">
      <t>ケイ</t>
    </rPh>
    <phoneticPr fontId="48"/>
  </si>
  <si>
    <t>有料件数</t>
    <rPh sb="0" eb="2">
      <t>ユウリョウ</t>
    </rPh>
    <rPh sb="2" eb="4">
      <t>ケンスウ</t>
    </rPh>
    <phoneticPr fontId="48"/>
  </si>
  <si>
    <t>無料件数</t>
    <rPh sb="0" eb="2">
      <t>ムリョウ</t>
    </rPh>
    <rPh sb="2" eb="4">
      <t>ケンスウ</t>
    </rPh>
    <phoneticPr fontId="48"/>
  </si>
  <si>
    <t>大森東</t>
  </si>
  <si>
    <t>大森西</t>
  </si>
  <si>
    <t>入新井</t>
  </si>
  <si>
    <t>馬　込</t>
  </si>
  <si>
    <t>池　上</t>
  </si>
  <si>
    <t>新井宿</t>
  </si>
  <si>
    <t>嶺　町</t>
  </si>
  <si>
    <t>田園調布</t>
  </si>
  <si>
    <t>鵜の木</t>
  </si>
  <si>
    <t>久が原</t>
  </si>
  <si>
    <t>雪　谷</t>
  </si>
  <si>
    <t>千　束</t>
  </si>
  <si>
    <t>糀　谷</t>
  </si>
  <si>
    <t>羽　田</t>
  </si>
  <si>
    <t>六　郷</t>
  </si>
  <si>
    <t>矢　口</t>
  </si>
  <si>
    <t>蒲田西</t>
  </si>
  <si>
    <t>蒲田東</t>
  </si>
  <si>
    <r>
      <t>１８</t>
    </r>
    <r>
      <rPr>
        <sz val="10"/>
        <rFont val="ＭＳ 明朝"/>
        <family val="1"/>
        <charset val="128"/>
      </rPr>
      <t>所計</t>
    </r>
    <rPh sb="2" eb="3">
      <t>ショ</t>
    </rPh>
    <rPh sb="3" eb="4">
      <t>ケイ</t>
    </rPh>
    <phoneticPr fontId="48"/>
  </si>
  <si>
    <t>合　計</t>
    <rPh sb="0" eb="1">
      <t>ゴウ</t>
    </rPh>
    <phoneticPr fontId="48"/>
  </si>
  <si>
    <t>金　額</t>
    <rPh sb="0" eb="1">
      <t>キン</t>
    </rPh>
    <rPh sb="2" eb="3">
      <t>ガク</t>
    </rPh>
    <phoneticPr fontId="48"/>
  </si>
  <si>
    <t>手数料関係月計表</t>
    <rPh sb="0" eb="2">
      <t>テスウ</t>
    </rPh>
    <rPh sb="2" eb="3">
      <t>リョウ</t>
    </rPh>
    <rPh sb="3" eb="5">
      <t>カンケイ</t>
    </rPh>
    <rPh sb="5" eb="7">
      <t>ゲッケイ</t>
    </rPh>
    <rPh sb="7" eb="8">
      <t>ヒョウ</t>
    </rPh>
    <phoneticPr fontId="48"/>
  </si>
  <si>
    <t>大田区総合計</t>
    <rPh sb="0" eb="2">
      <t>オオタ</t>
    </rPh>
    <rPh sb="2" eb="3">
      <t>ク</t>
    </rPh>
    <rPh sb="3" eb="5">
      <t>ソウゴウ</t>
    </rPh>
    <rPh sb="5" eb="6">
      <t>ケイ</t>
    </rPh>
    <phoneticPr fontId="48"/>
  </si>
  <si>
    <t>種　　　別</t>
    <rPh sb="0" eb="1">
      <t>タネ</t>
    </rPh>
    <rPh sb="4" eb="5">
      <t>ベツ</t>
    </rPh>
    <phoneticPr fontId="48"/>
  </si>
  <si>
    <t>有　　　　　料</t>
    <rPh sb="0" eb="1">
      <t>ユウ</t>
    </rPh>
    <rPh sb="6" eb="7">
      <t>リョウ</t>
    </rPh>
    <phoneticPr fontId="48"/>
  </si>
  <si>
    <t>無　　料</t>
    <rPh sb="0" eb="1">
      <t>ム</t>
    </rPh>
    <rPh sb="3" eb="4">
      <t>リョウ</t>
    </rPh>
    <phoneticPr fontId="48"/>
  </si>
  <si>
    <t>合　　計</t>
    <rPh sb="0" eb="1">
      <t>ゴウ</t>
    </rPh>
    <rPh sb="3" eb="4">
      <t>ケイ</t>
    </rPh>
    <phoneticPr fontId="48"/>
  </si>
  <si>
    <t>備　　　考</t>
    <rPh sb="0" eb="1">
      <t>ビ</t>
    </rPh>
    <rPh sb="4" eb="5">
      <t>コウ</t>
    </rPh>
    <phoneticPr fontId="48"/>
  </si>
  <si>
    <t>通　　数</t>
    <rPh sb="0" eb="1">
      <t>ツウ</t>
    </rPh>
    <rPh sb="3" eb="4">
      <t>スウ</t>
    </rPh>
    <phoneticPr fontId="48"/>
  </si>
  <si>
    <t>金　　額</t>
    <rPh sb="0" eb="1">
      <t>キン</t>
    </rPh>
    <rPh sb="3" eb="4">
      <t>ガク</t>
    </rPh>
    <phoneticPr fontId="48"/>
  </si>
  <si>
    <t>１戸籍</t>
    <rPh sb="1" eb="3">
      <t>コセキ</t>
    </rPh>
    <phoneticPr fontId="48"/>
  </si>
  <si>
    <t xml:space="preserve"> 戸籍謄抄本等</t>
    <rPh sb="1" eb="3">
      <t>コセキ</t>
    </rPh>
    <rPh sb="3" eb="4">
      <t>トウ</t>
    </rPh>
    <rPh sb="4" eb="6">
      <t>ショウホン</t>
    </rPh>
    <rPh sb="6" eb="7">
      <t>トウ</t>
    </rPh>
    <phoneticPr fontId="48"/>
  </si>
  <si>
    <t xml:space="preserve"> 公用戸籍閲覧</t>
    <rPh sb="1" eb="3">
      <t>コウヨウ</t>
    </rPh>
    <rPh sb="3" eb="5">
      <t>コセキ</t>
    </rPh>
    <rPh sb="5" eb="7">
      <t>エツラン</t>
    </rPh>
    <phoneticPr fontId="48"/>
  </si>
  <si>
    <t>通</t>
    <rPh sb="0" eb="1">
      <t>ツウ</t>
    </rPh>
    <phoneticPr fontId="48"/>
  </si>
  <si>
    <t xml:space="preserve"> 上質紙受理証明書</t>
    <rPh sb="1" eb="3">
      <t>ジョウシツ</t>
    </rPh>
    <rPh sb="3" eb="4">
      <t>カミ</t>
    </rPh>
    <rPh sb="4" eb="6">
      <t>ジュリ</t>
    </rPh>
    <rPh sb="6" eb="8">
      <t>ショウメイ</t>
    </rPh>
    <rPh sb="8" eb="9">
      <t>ショ</t>
    </rPh>
    <phoneticPr fontId="48"/>
  </si>
  <si>
    <t xml:space="preserve"> 受理証明書等</t>
    <rPh sb="1" eb="3">
      <t>ジュリ</t>
    </rPh>
    <rPh sb="3" eb="5">
      <t>ショウメイ</t>
    </rPh>
    <rPh sb="5" eb="6">
      <t>ショ</t>
    </rPh>
    <rPh sb="6" eb="7">
      <t>トウ</t>
    </rPh>
    <phoneticPr fontId="48"/>
  </si>
  <si>
    <t xml:space="preserve"> 除籍記載事項証明書</t>
    <rPh sb="1" eb="3">
      <t>ジョセキ</t>
    </rPh>
    <rPh sb="3" eb="5">
      <t>キサイ</t>
    </rPh>
    <rPh sb="5" eb="7">
      <t>ジコウ</t>
    </rPh>
    <rPh sb="7" eb="9">
      <t>ショウメイ</t>
    </rPh>
    <rPh sb="9" eb="10">
      <t>ショ</t>
    </rPh>
    <phoneticPr fontId="48"/>
  </si>
  <si>
    <t xml:space="preserve"> 除籍謄抄本等</t>
    <rPh sb="1" eb="3">
      <t>ジョセキ</t>
    </rPh>
    <rPh sb="3" eb="4">
      <t>トウ</t>
    </rPh>
    <rPh sb="4" eb="6">
      <t>ショウホン</t>
    </rPh>
    <rPh sb="6" eb="7">
      <t>トウ</t>
    </rPh>
    <phoneticPr fontId="48"/>
  </si>
  <si>
    <t>２</t>
    <phoneticPr fontId="48"/>
  </si>
  <si>
    <t xml:space="preserve"> 印鑑登録証明書</t>
    <rPh sb="1" eb="3">
      <t>インカン</t>
    </rPh>
    <rPh sb="3" eb="5">
      <t>トウロク</t>
    </rPh>
    <rPh sb="5" eb="7">
      <t>ショウメイ</t>
    </rPh>
    <rPh sb="7" eb="8">
      <t>ショ</t>
    </rPh>
    <phoneticPr fontId="48"/>
  </si>
  <si>
    <t xml:space="preserve"> 被生保者</t>
    <rPh sb="1" eb="2">
      <t>ヒ</t>
    </rPh>
    <rPh sb="2" eb="4">
      <t>セイホ</t>
    </rPh>
    <rPh sb="4" eb="5">
      <t>シャ</t>
    </rPh>
    <phoneticPr fontId="48"/>
  </si>
  <si>
    <t>訂正発行</t>
    <rPh sb="0" eb="2">
      <t>テイセイ</t>
    </rPh>
    <rPh sb="2" eb="4">
      <t>ハッコウ</t>
    </rPh>
    <phoneticPr fontId="48"/>
  </si>
  <si>
    <t>罹災者</t>
    <rPh sb="0" eb="3">
      <t>リサイシャ</t>
    </rPh>
    <phoneticPr fontId="48"/>
  </si>
  <si>
    <t>帰化</t>
    <rPh sb="0" eb="1">
      <t>キ</t>
    </rPh>
    <rPh sb="1" eb="2">
      <t>カ</t>
    </rPh>
    <phoneticPr fontId="48"/>
  </si>
  <si>
    <t>３</t>
    <phoneticPr fontId="48"/>
  </si>
  <si>
    <t xml:space="preserve"> 印鑑登録証</t>
    <rPh sb="1" eb="3">
      <t>インカン</t>
    </rPh>
    <rPh sb="3" eb="5">
      <t>トウロク</t>
    </rPh>
    <rPh sb="5" eb="6">
      <t>アカシ</t>
    </rPh>
    <phoneticPr fontId="48"/>
  </si>
  <si>
    <t>４</t>
    <phoneticPr fontId="48"/>
  </si>
  <si>
    <t xml:space="preserve"> 住民票の写し等</t>
    <rPh sb="1" eb="3">
      <t>ジュウミン</t>
    </rPh>
    <rPh sb="3" eb="4">
      <t>ヒョウ</t>
    </rPh>
    <rPh sb="5" eb="6">
      <t>ウツ</t>
    </rPh>
    <rPh sb="7" eb="8">
      <t>トウ</t>
    </rPh>
    <phoneticPr fontId="48"/>
  </si>
  <si>
    <t>５閲覧</t>
    <rPh sb="1" eb="3">
      <t>エツラン</t>
    </rPh>
    <phoneticPr fontId="48"/>
  </si>
  <si>
    <t xml:space="preserve"> 住民票</t>
    <rPh sb="1" eb="3">
      <t>ジュウミン</t>
    </rPh>
    <rPh sb="3" eb="4">
      <t>ヒョウ</t>
    </rPh>
    <phoneticPr fontId="48"/>
  </si>
  <si>
    <t xml:space="preserve"> 一覧表</t>
    <rPh sb="1" eb="3">
      <t>イチラン</t>
    </rPh>
    <rPh sb="3" eb="4">
      <t>ヒョウ</t>
    </rPh>
    <phoneticPr fontId="48"/>
  </si>
  <si>
    <t>時間</t>
    <rPh sb="0" eb="2">
      <t>ジカン</t>
    </rPh>
    <phoneticPr fontId="48"/>
  </si>
  <si>
    <t>集計項目一覧</t>
    <rPh sb="0" eb="2">
      <t>シュウケイ</t>
    </rPh>
    <rPh sb="2" eb="4">
      <t>コウモク</t>
    </rPh>
    <rPh sb="4" eb="6">
      <t>イチラン</t>
    </rPh>
    <phoneticPr fontId="13"/>
  </si>
  <si>
    <t>項目名</t>
    <rPh sb="0" eb="2">
      <t>コウモク</t>
    </rPh>
    <rPh sb="2" eb="3">
      <t>メイ</t>
    </rPh>
    <phoneticPr fontId="13"/>
  </si>
  <si>
    <t>No.</t>
    <phoneticPr fontId="13"/>
  </si>
  <si>
    <t>発行書類の項目別、科目別に下記の集計表を作成できること。</t>
    <rPh sb="0" eb="2">
      <t>ハッコウ</t>
    </rPh>
    <rPh sb="2" eb="4">
      <t>ショルイ</t>
    </rPh>
    <rPh sb="5" eb="7">
      <t>コウモク</t>
    </rPh>
    <rPh sb="7" eb="8">
      <t>ベツ</t>
    </rPh>
    <rPh sb="9" eb="11">
      <t>カモク</t>
    </rPh>
    <rPh sb="11" eb="12">
      <t>ベツ</t>
    </rPh>
    <rPh sb="13" eb="15">
      <t>カキ</t>
    </rPh>
    <rPh sb="16" eb="18">
      <t>シュウケイ</t>
    </rPh>
    <rPh sb="18" eb="19">
      <t>ヒョウ</t>
    </rPh>
    <rPh sb="20" eb="22">
      <t>サクセイ</t>
    </rPh>
    <phoneticPr fontId="13"/>
  </si>
  <si>
    <t>１</t>
    <phoneticPr fontId="13"/>
  </si>
  <si>
    <t>２</t>
    <phoneticPr fontId="13"/>
  </si>
  <si>
    <t>　３</t>
    <phoneticPr fontId="13"/>
  </si>
  <si>
    <t>件数</t>
    <rPh sb="0" eb="2">
      <t>ケンスウ</t>
    </rPh>
    <phoneticPr fontId="13"/>
  </si>
  <si>
    <t>金額</t>
    <rPh sb="0" eb="2">
      <t>キンガク</t>
    </rPh>
    <phoneticPr fontId="13"/>
  </si>
  <si>
    <t>なお、日計表には各項目の月累計を表示すること。</t>
    <rPh sb="3" eb="6">
      <t>ニッケイヒョウ</t>
    </rPh>
    <rPh sb="8" eb="11">
      <t>カクコウモク</t>
    </rPh>
    <rPh sb="12" eb="13">
      <t>ツキ</t>
    </rPh>
    <rPh sb="13" eb="15">
      <t>ルイケイ</t>
    </rPh>
    <rPh sb="16" eb="18">
      <t>ヒョウジ</t>
    </rPh>
    <phoneticPr fontId="13"/>
  </si>
  <si>
    <t>郵送件数（No.1の内）</t>
    <rPh sb="0" eb="2">
      <t>ユウソウ</t>
    </rPh>
    <rPh sb="2" eb="4">
      <t>ケンスウ</t>
    </rPh>
    <rPh sb="10" eb="11">
      <t>ウチ</t>
    </rPh>
    <phoneticPr fontId="13"/>
  </si>
  <si>
    <t>4</t>
    <phoneticPr fontId="13"/>
  </si>
  <si>
    <t>発行書類の項目及び科目は、別紙「決済対象一覧」を参照すること。</t>
    <rPh sb="0" eb="2">
      <t>ハッコウ</t>
    </rPh>
    <rPh sb="2" eb="4">
      <t>ショルイ</t>
    </rPh>
    <rPh sb="5" eb="7">
      <t>コウモク</t>
    </rPh>
    <rPh sb="7" eb="8">
      <t>オヨ</t>
    </rPh>
    <rPh sb="9" eb="11">
      <t>カモク</t>
    </rPh>
    <rPh sb="13" eb="15">
      <t>ベッシ</t>
    </rPh>
    <rPh sb="16" eb="18">
      <t>ケッサイ</t>
    </rPh>
    <rPh sb="18" eb="20">
      <t>タイショウ</t>
    </rPh>
    <rPh sb="20" eb="22">
      <t>イチラン</t>
    </rPh>
    <rPh sb="24" eb="26">
      <t>サンショウ</t>
    </rPh>
    <phoneticPr fontId="13"/>
  </si>
  <si>
    <t>※各証明書は窓口か郵送かを区別してレジ打ちを行う。</t>
    <rPh sb="1" eb="5">
      <t>カクショウメイショ</t>
    </rPh>
    <rPh sb="6" eb="8">
      <t>マドグチ</t>
    </rPh>
    <rPh sb="9" eb="11">
      <t>ユウソウ</t>
    </rPh>
    <rPh sb="13" eb="15">
      <t>クベツ</t>
    </rPh>
    <rPh sb="19" eb="20">
      <t>ウ</t>
    </rPh>
    <rPh sb="22" eb="23">
      <t>オコナ</t>
    </rPh>
    <phoneticPr fontId="13"/>
  </si>
  <si>
    <r>
      <rPr>
        <sz val="12"/>
        <rFont val="ＭＳ 明朝"/>
        <family val="1"/>
        <charset val="128"/>
      </rPr>
      <t>郵送</t>
    </r>
    <r>
      <rPr>
        <sz val="12"/>
        <color theme="1"/>
        <rFont val="ＭＳ 明朝"/>
        <family val="1"/>
        <charset val="128"/>
      </rPr>
      <t>）に件数、金額の集計表を作成できること。</t>
    </r>
    <rPh sb="0" eb="2">
      <t>ユウソウ</t>
    </rPh>
    <rPh sb="4" eb="6">
      <t>ケンスウ</t>
    </rPh>
    <rPh sb="7" eb="9">
      <t>キンガク</t>
    </rPh>
    <rPh sb="10" eb="12">
      <t>シュウケイ</t>
    </rPh>
    <rPh sb="12" eb="13">
      <t>ヒョウ</t>
    </rPh>
    <rPh sb="14" eb="16">
      <t>サクセイ</t>
    </rPh>
    <phoneticPr fontId="13"/>
  </si>
  <si>
    <t>※窓口発行・郵送発行（委託分除く）を区別して機器に登録する</t>
    <rPh sb="11" eb="13">
      <t>イタク</t>
    </rPh>
    <rPh sb="13" eb="14">
      <t>ブン</t>
    </rPh>
    <rPh sb="14" eb="15">
      <t>ノゾ</t>
    </rPh>
    <phoneticPr fontId="13"/>
  </si>
  <si>
    <t>決済種別（現金、クレジットカード、2次元コード、電子マネー、交通系ICカード、</t>
    <rPh sb="0" eb="2">
      <t>ケッサイ</t>
    </rPh>
    <rPh sb="2" eb="4">
      <t>シュベツ</t>
    </rPh>
    <rPh sb="5" eb="7">
      <t>ゲンキン</t>
    </rPh>
    <rPh sb="18" eb="20">
      <t>ジゲン</t>
    </rPh>
    <rPh sb="24" eb="26">
      <t>デンシ</t>
    </rPh>
    <phoneticPr fontId="13"/>
  </si>
  <si>
    <t>日計表</t>
    <rPh sb="0" eb="3">
      <t>ニッケイヒョウ</t>
    </rPh>
    <phoneticPr fontId="13"/>
  </si>
  <si>
    <t>戸籍全部事項証明</t>
    <rPh sb="0" eb="2">
      <t>コセキ</t>
    </rPh>
    <rPh sb="2" eb="4">
      <t>ゼンブ</t>
    </rPh>
    <rPh sb="4" eb="6">
      <t>ジコウ</t>
    </rPh>
    <rPh sb="6" eb="8">
      <t>ショウメイ</t>
    </rPh>
    <phoneticPr fontId="13"/>
  </si>
  <si>
    <t>除籍全部事項証明
・改製原戸籍謄本</t>
    <rPh sb="0" eb="2">
      <t>ジョセキ</t>
    </rPh>
    <rPh sb="2" eb="4">
      <t>ゼンブ</t>
    </rPh>
    <rPh sb="4" eb="6">
      <t>ジコウ</t>
    </rPh>
    <rPh sb="6" eb="8">
      <t>ショウメイ</t>
    </rPh>
    <rPh sb="10" eb="12">
      <t>カイセイ</t>
    </rPh>
    <rPh sb="12" eb="13">
      <t>ハラ</t>
    </rPh>
    <rPh sb="13" eb="15">
      <t>コセキ</t>
    </rPh>
    <rPh sb="15" eb="17">
      <t>トウホン</t>
    </rPh>
    <phoneticPr fontId="13"/>
  </si>
  <si>
    <t>戸籍個人事項証明</t>
    <rPh sb="0" eb="2">
      <t>コセキ</t>
    </rPh>
    <rPh sb="2" eb="4">
      <t>コジン</t>
    </rPh>
    <rPh sb="4" eb="6">
      <t>ジコウ</t>
    </rPh>
    <rPh sb="6" eb="8">
      <t>ショウメイ</t>
    </rPh>
    <phoneticPr fontId="13"/>
  </si>
  <si>
    <t>除籍個人事項証明
・改製原戸籍抄本</t>
    <rPh sb="0" eb="2">
      <t>ジョセキ</t>
    </rPh>
    <rPh sb="2" eb="4">
      <t>コジン</t>
    </rPh>
    <rPh sb="4" eb="6">
      <t>ジコウ</t>
    </rPh>
    <rPh sb="6" eb="8">
      <t>ショウメイ</t>
    </rPh>
    <rPh sb="10" eb="12">
      <t>カイセイ</t>
    </rPh>
    <rPh sb="12" eb="13">
      <t>ハラ</t>
    </rPh>
    <rPh sb="13" eb="15">
      <t>コセキ</t>
    </rPh>
    <rPh sb="15" eb="17">
      <t>ショウホン</t>
    </rPh>
    <phoneticPr fontId="13"/>
  </si>
  <si>
    <t>届出記載事項証明</t>
    <rPh sb="0" eb="2">
      <t>トドケデ</t>
    </rPh>
    <rPh sb="2" eb="4">
      <t>キサイ</t>
    </rPh>
    <rPh sb="4" eb="6">
      <t>ジコウ</t>
    </rPh>
    <rPh sb="6" eb="8">
      <t>ショウメイ</t>
    </rPh>
    <phoneticPr fontId="13"/>
  </si>
  <si>
    <t>戸籍記載事項証明</t>
    <rPh sb="0" eb="2">
      <t>コセキ</t>
    </rPh>
    <rPh sb="2" eb="4">
      <t>キサイ</t>
    </rPh>
    <rPh sb="4" eb="6">
      <t>ジコウ</t>
    </rPh>
    <rPh sb="6" eb="8">
      <t>ショウメイ</t>
    </rPh>
    <phoneticPr fontId="13"/>
  </si>
  <si>
    <t>除籍・改製原戸籍
記載事項証明</t>
    <rPh sb="0" eb="2">
      <t>ジョセキ</t>
    </rPh>
    <rPh sb="3" eb="5">
      <t>カイセイ</t>
    </rPh>
    <rPh sb="5" eb="6">
      <t>ハラ</t>
    </rPh>
    <rPh sb="6" eb="8">
      <t>コセキ</t>
    </rPh>
    <rPh sb="9" eb="11">
      <t>キサイ</t>
    </rPh>
    <rPh sb="11" eb="13">
      <t>ジコウ</t>
    </rPh>
    <rPh sb="13" eb="15">
      <t>ショウメイ</t>
    </rPh>
    <phoneticPr fontId="13"/>
  </si>
  <si>
    <t>戸籍一部事項証明</t>
    <rPh sb="0" eb="2">
      <t>コセキ</t>
    </rPh>
    <rPh sb="2" eb="4">
      <t>イチブ</t>
    </rPh>
    <rPh sb="4" eb="6">
      <t>ジコウ</t>
    </rPh>
    <rPh sb="6" eb="8">
      <t>ショウメイ</t>
    </rPh>
    <phoneticPr fontId="13"/>
  </si>
  <si>
    <t>除籍一部事項証明</t>
    <rPh sb="0" eb="2">
      <t>ジョセキ</t>
    </rPh>
    <rPh sb="2" eb="4">
      <t>イチブ</t>
    </rPh>
    <rPh sb="4" eb="6">
      <t>ジコウ</t>
    </rPh>
    <rPh sb="6" eb="8">
      <t>ショウメイ</t>
    </rPh>
    <phoneticPr fontId="13"/>
  </si>
  <si>
    <t>受理証明</t>
    <rPh sb="0" eb="2">
      <t>ジュリ</t>
    </rPh>
    <rPh sb="2" eb="4">
      <t>ショウメイ</t>
    </rPh>
    <phoneticPr fontId="13"/>
  </si>
  <si>
    <t>上質受理証明</t>
    <rPh sb="0" eb="2">
      <t>ジョウシツ</t>
    </rPh>
    <rPh sb="2" eb="4">
      <t>ジュリ</t>
    </rPh>
    <rPh sb="4" eb="6">
      <t>ショウメイ</t>
    </rPh>
    <phoneticPr fontId="13"/>
  </si>
  <si>
    <t>身分証明</t>
    <rPh sb="0" eb="2">
      <t>ミブン</t>
    </rPh>
    <rPh sb="2" eb="4">
      <t>ショウメイ</t>
    </rPh>
    <phoneticPr fontId="13"/>
  </si>
  <si>
    <t>不在籍証明</t>
    <rPh sb="0" eb="1">
      <t>フ</t>
    </rPh>
    <rPh sb="1" eb="3">
      <t>ザイセキ</t>
    </rPh>
    <rPh sb="3" eb="5">
      <t>ショウメイ</t>
    </rPh>
    <phoneticPr fontId="13"/>
  </si>
  <si>
    <t>その他</t>
    <rPh sb="2" eb="3">
      <t>タ</t>
    </rPh>
    <phoneticPr fontId="13"/>
  </si>
  <si>
    <t>内郵送分</t>
    <rPh sb="0" eb="1">
      <t>ウチ</t>
    </rPh>
    <rPh sb="1" eb="3">
      <t>ユウソウ</t>
    </rPh>
    <rPh sb="3" eb="4">
      <t>ブン</t>
    </rPh>
    <phoneticPr fontId="13"/>
  </si>
  <si>
    <t>広域
戸籍全部事項証明</t>
    <rPh sb="0" eb="2">
      <t>コウイキ</t>
    </rPh>
    <rPh sb="3" eb="5">
      <t>コセキ</t>
    </rPh>
    <rPh sb="5" eb="7">
      <t>ゼンブ</t>
    </rPh>
    <rPh sb="7" eb="9">
      <t>ジコウ</t>
    </rPh>
    <rPh sb="9" eb="11">
      <t>ショウメイ</t>
    </rPh>
    <phoneticPr fontId="13"/>
  </si>
  <si>
    <t>広域
除籍全部事項証明
・改製原戸籍謄本</t>
    <rPh sb="0" eb="2">
      <t>コウイキ</t>
    </rPh>
    <rPh sb="3" eb="5">
      <t>ジョセキ</t>
    </rPh>
    <rPh sb="5" eb="7">
      <t>ゼンブ</t>
    </rPh>
    <rPh sb="7" eb="9">
      <t>ジコウ</t>
    </rPh>
    <rPh sb="9" eb="11">
      <t>ショウメイ</t>
    </rPh>
    <rPh sb="13" eb="15">
      <t>カイセイ</t>
    </rPh>
    <rPh sb="15" eb="16">
      <t>ハラ</t>
    </rPh>
    <rPh sb="16" eb="18">
      <t>コセキ</t>
    </rPh>
    <rPh sb="18" eb="20">
      <t>トウホン</t>
    </rPh>
    <phoneticPr fontId="13"/>
  </si>
  <si>
    <t>戸籍電子証明書
提供用識別符号</t>
    <rPh sb="0" eb="2">
      <t>コセキ</t>
    </rPh>
    <rPh sb="2" eb="4">
      <t>デンシ</t>
    </rPh>
    <rPh sb="4" eb="7">
      <t>ショウメイショ</t>
    </rPh>
    <rPh sb="8" eb="11">
      <t>テイキョウヨウ</t>
    </rPh>
    <rPh sb="11" eb="13">
      <t>シキベツ</t>
    </rPh>
    <rPh sb="13" eb="15">
      <t>フゴウ</t>
    </rPh>
    <phoneticPr fontId="13"/>
  </si>
  <si>
    <t>除籍電子証明書
提供用識別符号</t>
    <rPh sb="0" eb="2">
      <t>ジョセキ</t>
    </rPh>
    <rPh sb="2" eb="4">
      <t>デンシ</t>
    </rPh>
    <rPh sb="4" eb="7">
      <t>ショウメイショ</t>
    </rPh>
    <rPh sb="8" eb="11">
      <t>テイキョウヨウ</t>
    </rPh>
    <rPh sb="11" eb="13">
      <t>シキベツ</t>
    </rPh>
    <rPh sb="13" eb="15">
      <t>フゴウ</t>
    </rPh>
    <phoneticPr fontId="13"/>
  </si>
  <si>
    <t>火葬許可証
交付済証明</t>
    <rPh sb="0" eb="2">
      <t>カソウ</t>
    </rPh>
    <rPh sb="2" eb="5">
      <t>キョカショウ</t>
    </rPh>
    <rPh sb="6" eb="8">
      <t>コウフ</t>
    </rPh>
    <rPh sb="8" eb="9">
      <t>ズ</t>
    </rPh>
    <rPh sb="9" eb="11">
      <t>ショウメイ</t>
    </rPh>
    <phoneticPr fontId="13"/>
  </si>
  <si>
    <t>２　科目別集計</t>
    <rPh sb="2" eb="4">
      <t>カモク</t>
    </rPh>
    <rPh sb="4" eb="5">
      <t>ベツ</t>
    </rPh>
    <rPh sb="5" eb="7">
      <t>シュウケイ</t>
    </rPh>
    <phoneticPr fontId="13"/>
  </si>
  <si>
    <t>日計</t>
    <rPh sb="0" eb="2">
      <t>ニッケイ</t>
    </rPh>
    <phoneticPr fontId="13"/>
  </si>
  <si>
    <t>月累計</t>
    <rPh sb="0" eb="1">
      <t>ツキ</t>
    </rPh>
    <rPh sb="1" eb="3">
      <t>ルイケイ</t>
    </rPh>
    <phoneticPr fontId="13"/>
  </si>
  <si>
    <t>戸籍関係手数料</t>
    <rPh sb="0" eb="7">
      <t>コセキカンケイテスウリョウ</t>
    </rPh>
    <phoneticPr fontId="13"/>
  </si>
  <si>
    <t>住民記録関係手数料</t>
    <rPh sb="0" eb="2">
      <t>ジュウミン</t>
    </rPh>
    <rPh sb="2" eb="4">
      <t>キロク</t>
    </rPh>
    <rPh sb="4" eb="6">
      <t>カンケイ</t>
    </rPh>
    <rPh sb="6" eb="9">
      <t>テスウリョウ</t>
    </rPh>
    <phoneticPr fontId="13"/>
  </si>
  <si>
    <t>住居表示関係手数料</t>
    <rPh sb="0" eb="2">
      <t>ジュウキョ</t>
    </rPh>
    <rPh sb="2" eb="4">
      <t>ヒョウジ</t>
    </rPh>
    <rPh sb="4" eb="6">
      <t>カンケイ</t>
    </rPh>
    <rPh sb="6" eb="9">
      <t>テスウリョウ</t>
    </rPh>
    <phoneticPr fontId="13"/>
  </si>
  <si>
    <t>印鑑表示関係手数料</t>
    <rPh sb="0" eb="2">
      <t>インカン</t>
    </rPh>
    <rPh sb="2" eb="4">
      <t>ヒョウジ</t>
    </rPh>
    <rPh sb="4" eb="6">
      <t>カンケイ</t>
    </rPh>
    <rPh sb="6" eb="9">
      <t>テスウリョウ</t>
    </rPh>
    <phoneticPr fontId="13"/>
  </si>
  <si>
    <t>区税に関する証明等</t>
    <rPh sb="0" eb="1">
      <t>ク</t>
    </rPh>
    <rPh sb="1" eb="2">
      <t>ゼイ</t>
    </rPh>
    <rPh sb="3" eb="4">
      <t>カン</t>
    </rPh>
    <rPh sb="6" eb="9">
      <t>ショウメイトウ</t>
    </rPh>
    <phoneticPr fontId="13"/>
  </si>
  <si>
    <t>電子証明発行手数料</t>
    <rPh sb="0" eb="2">
      <t>デンシ</t>
    </rPh>
    <rPh sb="2" eb="4">
      <t>ショウメイ</t>
    </rPh>
    <rPh sb="4" eb="6">
      <t>ハッコウ</t>
    </rPh>
    <rPh sb="6" eb="9">
      <t>テスウリョウ</t>
    </rPh>
    <phoneticPr fontId="13"/>
  </si>
  <si>
    <t>※「住民記録関係手数料」「住居表示関係手数料」「印鑑関係手数料」「区税に関する証明等」「電子証明発行手数料」も同様</t>
    <rPh sb="33" eb="34">
      <t>ク</t>
    </rPh>
    <rPh sb="34" eb="35">
      <t>ゼイ</t>
    </rPh>
    <rPh sb="36" eb="37">
      <t>カン</t>
    </rPh>
    <rPh sb="39" eb="42">
      <t>ショウメイトウ</t>
    </rPh>
    <phoneticPr fontId="13"/>
  </si>
  <si>
    <t>合計</t>
    <rPh sb="0" eb="2">
      <t>ゴウケイ</t>
    </rPh>
    <phoneticPr fontId="13"/>
  </si>
  <si>
    <t>３　決済種別集計</t>
    <rPh sb="2" eb="4">
      <t>ケッサイ</t>
    </rPh>
    <rPh sb="4" eb="6">
      <t>シュベツ</t>
    </rPh>
    <rPh sb="6" eb="8">
      <t>シュウケイ</t>
    </rPh>
    <phoneticPr fontId="13"/>
  </si>
  <si>
    <t>有料件数</t>
    <phoneticPr fontId="13"/>
  </si>
  <si>
    <t>無料件数</t>
    <phoneticPr fontId="13"/>
  </si>
  <si>
    <t>金額</t>
    <phoneticPr fontId="13"/>
  </si>
  <si>
    <t>件数</t>
    <phoneticPr fontId="13"/>
  </si>
  <si>
    <t>現金</t>
    <rPh sb="0" eb="2">
      <t>ゲンキン</t>
    </rPh>
    <phoneticPr fontId="13"/>
  </si>
  <si>
    <t>郵送</t>
    <rPh sb="0" eb="2">
      <t>ユウソウ</t>
    </rPh>
    <phoneticPr fontId="13"/>
  </si>
  <si>
    <t>（１）戸籍関係手数料　</t>
    <phoneticPr fontId="13"/>
  </si>
  <si>
    <t>１　項目別集計表　</t>
    <rPh sb="2" eb="4">
      <t>コウモク</t>
    </rPh>
    <rPh sb="4" eb="5">
      <t>ベツ</t>
    </rPh>
    <rPh sb="5" eb="7">
      <t>シュウケイ</t>
    </rPh>
    <rPh sb="7" eb="8">
      <t>ヒョウ</t>
    </rPh>
    <phoneticPr fontId="13"/>
  </si>
  <si>
    <t>クレジットカード</t>
    <phoneticPr fontId="13"/>
  </si>
  <si>
    <t>2次元コード</t>
    <phoneticPr fontId="13"/>
  </si>
  <si>
    <t>電子マネー</t>
    <phoneticPr fontId="13"/>
  </si>
  <si>
    <t>交通系ICカード</t>
    <phoneticPr fontId="13"/>
  </si>
  <si>
    <t>【別紙5】</t>
    <rPh sb="1" eb="3">
      <t>ベッシ</t>
    </rPh>
    <phoneticPr fontId="13"/>
  </si>
  <si>
    <t>科目別（手数料の種別）に金額の集計表（参考形式の内容を満たすもの）を作成できること。</t>
    <rPh sb="0" eb="2">
      <t>カモク</t>
    </rPh>
    <rPh sb="2" eb="3">
      <t>ベツ</t>
    </rPh>
    <rPh sb="4" eb="7">
      <t>テスウリョウ</t>
    </rPh>
    <rPh sb="8" eb="10">
      <t>シュベツ</t>
    </rPh>
    <rPh sb="12" eb="14">
      <t>キンガク</t>
    </rPh>
    <rPh sb="15" eb="17">
      <t>シュウケイ</t>
    </rPh>
    <rPh sb="17" eb="18">
      <t>ヒョウ</t>
    </rPh>
    <rPh sb="34" eb="36">
      <t>サクセイ</t>
    </rPh>
    <phoneticPr fontId="13"/>
  </si>
  <si>
    <t>決定区分</t>
    <rPh sb="0" eb="2">
      <t>ケッテイ</t>
    </rPh>
    <rPh sb="2" eb="4">
      <t>クブン</t>
    </rPh>
    <phoneticPr fontId="13"/>
  </si>
  <si>
    <t>（文書番号）第　　　　号</t>
    <rPh sb="1" eb="3">
      <t>ブンショ</t>
    </rPh>
    <rPh sb="3" eb="5">
      <t>バンゴウ</t>
    </rPh>
    <rPh sb="6" eb="7">
      <t>ダイ</t>
    </rPh>
    <rPh sb="11" eb="12">
      <t>ゴウ</t>
    </rPh>
    <phoneticPr fontId="13"/>
  </si>
  <si>
    <t>起案</t>
    <rPh sb="0" eb="2">
      <t>キアン</t>
    </rPh>
    <phoneticPr fontId="13"/>
  </si>
  <si>
    <t>決定</t>
    <rPh sb="0" eb="2">
      <t>ケッテイ</t>
    </rPh>
    <phoneticPr fontId="13"/>
  </si>
  <si>
    <t>開示の可否</t>
    <rPh sb="0" eb="2">
      <t>カイジ</t>
    </rPh>
    <rPh sb="3" eb="5">
      <t>カヒ</t>
    </rPh>
    <phoneticPr fontId="13"/>
  </si>
  <si>
    <t>保存年限</t>
    <rPh sb="0" eb="2">
      <t>ホゾン</t>
    </rPh>
    <rPh sb="2" eb="4">
      <t>ネンゲン</t>
    </rPh>
    <phoneticPr fontId="13"/>
  </si>
  <si>
    <t>年</t>
    <rPh sb="0" eb="1">
      <t>ネン</t>
    </rPh>
    <phoneticPr fontId="13"/>
  </si>
  <si>
    <t>課長</t>
    <rPh sb="0" eb="2">
      <t>カチョウ</t>
    </rPh>
    <phoneticPr fontId="13"/>
  </si>
  <si>
    <t>金銭出納員</t>
    <rPh sb="0" eb="2">
      <t>キンセン</t>
    </rPh>
    <rPh sb="2" eb="5">
      <t>スイトウイン</t>
    </rPh>
    <phoneticPr fontId="13"/>
  </si>
  <si>
    <t>係長</t>
    <rPh sb="0" eb="2">
      <t>カカリチョウ</t>
    </rPh>
    <phoneticPr fontId="13"/>
  </si>
  <si>
    <t>係員</t>
    <rPh sb="0" eb="2">
      <t>カカリイン</t>
    </rPh>
    <phoneticPr fontId="13"/>
  </si>
  <si>
    <t>　　年　　月　　日受付分</t>
    <rPh sb="2" eb="3">
      <t>ネン</t>
    </rPh>
    <rPh sb="5" eb="6">
      <t>ツキ</t>
    </rPh>
    <rPh sb="8" eb="9">
      <t>ヒ</t>
    </rPh>
    <rPh sb="9" eb="11">
      <t>ウケツケ</t>
    </rPh>
    <rPh sb="11" eb="12">
      <t>ブン</t>
    </rPh>
    <phoneticPr fontId="13"/>
  </si>
  <si>
    <t>　　年　　月　　日</t>
    <rPh sb="2" eb="3">
      <t>ネン</t>
    </rPh>
    <rPh sb="5" eb="6">
      <t>ツキ</t>
    </rPh>
    <rPh sb="8" eb="9">
      <t>ニチ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</si>
</sst>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#,##0.0"/>
  </numFmts>
  <fonts count="72" x14ac:knownFonts="1">
    <font>
      <sz val="11"/>
      <color theme="1"/>
      <name val="BIZ UD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BIZ UDゴシック"/>
      <family val="2"/>
      <charset val="128"/>
    </font>
    <font>
      <sz val="11"/>
      <color theme="1"/>
      <name val="BIZ UD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BIZ UDゴシック"/>
      <family val="2"/>
      <charset val="128"/>
    </font>
    <font>
      <sz val="12"/>
      <color theme="1"/>
      <name val="BIZ UDゴシック"/>
      <family val="3"/>
      <charset val="128"/>
    </font>
    <font>
      <sz val="10"/>
      <color theme="1"/>
      <name val="BIZ UDゴシック"/>
      <family val="2"/>
      <charset val="128"/>
    </font>
    <font>
      <sz val="11"/>
      <color theme="1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sz val="14"/>
      <color theme="1"/>
      <name val="BIZ UDゴシック"/>
      <family val="2"/>
      <charset val="128"/>
    </font>
    <font>
      <sz val="16"/>
      <color theme="1"/>
      <name val="BIZ UDゴシック"/>
      <family val="2"/>
      <charset val="128"/>
    </font>
    <font>
      <b/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OCRB"/>
      <family val="3"/>
    </font>
    <font>
      <sz val="8"/>
      <name val="OCRB"/>
      <family val="3"/>
    </font>
    <font>
      <sz val="11"/>
      <name val="游ゴシック"/>
      <family val="2"/>
      <charset val="128"/>
      <scheme val="minor"/>
    </font>
    <font>
      <b/>
      <sz val="10"/>
      <name val="ＭＳ 明朝"/>
      <family val="1"/>
      <charset val="128"/>
    </font>
    <font>
      <sz val="9"/>
      <name val="OCRB"/>
      <family val="3"/>
    </font>
    <font>
      <b/>
      <sz val="11"/>
      <name val="ＭＳ 明朝"/>
      <family val="1"/>
      <charset val="128"/>
    </font>
    <font>
      <b/>
      <sz val="14"/>
      <name val="游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明朝"/>
      <family val="1"/>
      <charset val="128"/>
    </font>
    <font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</borders>
  <cellStyleXfs count="7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0" applyFill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25" fillId="0" borderId="0" applyFont="0" applyFill="0" applyBorder="0" applyAlignment="0" applyProtection="0"/>
  </cellStyleXfs>
  <cellXfs count="574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shrinkToFit="1"/>
    </xf>
    <xf numFmtId="0" fontId="0" fillId="0" borderId="0" xfId="0" applyAlignment="1">
      <alignment horizontal="left" vertical="center" indent="1"/>
    </xf>
    <xf numFmtId="0" fontId="16" fillId="2" borderId="4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center" vertical="center"/>
    </xf>
    <xf numFmtId="38" fontId="18" fillId="0" borderId="0" xfId="1" applyFont="1" applyAlignment="1">
      <alignment horizontal="right"/>
    </xf>
    <xf numFmtId="0" fontId="19" fillId="0" borderId="0" xfId="0" applyFont="1">
      <alignment vertical="center"/>
    </xf>
    <xf numFmtId="0" fontId="20" fillId="0" borderId="0" xfId="0" applyFont="1" applyAlignment="1">
      <alignment horizontal="left" vertical="center" inden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7" fillId="2" borderId="5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right" vertical="center"/>
    </xf>
    <xf numFmtId="0" fontId="0" fillId="0" borderId="6" xfId="0" applyBorder="1">
      <alignment vertical="center"/>
    </xf>
    <xf numFmtId="38" fontId="0" fillId="0" borderId="6" xfId="1" applyFont="1" applyBorder="1">
      <alignment vertical="center"/>
    </xf>
    <xf numFmtId="0" fontId="25" fillId="0" borderId="0" xfId="3" applyFont="1">
      <alignment vertical="center"/>
    </xf>
    <xf numFmtId="0" fontId="23" fillId="0" borderId="0" xfId="3" applyFont="1" applyAlignment="1">
      <alignment horizontal="left" vertical="center"/>
    </xf>
    <xf numFmtId="0" fontId="26" fillId="0" borderId="0" xfId="3" applyFont="1" applyAlignment="1">
      <alignment vertical="center"/>
    </xf>
    <xf numFmtId="0" fontId="25" fillId="0" borderId="0" xfId="3" applyFont="1" applyBorder="1">
      <alignment vertical="center"/>
    </xf>
    <xf numFmtId="0" fontId="27" fillId="4" borderId="10" xfId="3" applyFont="1" applyFill="1" applyBorder="1" applyAlignment="1">
      <alignment horizontal="center" vertical="center"/>
    </xf>
    <xf numFmtId="0" fontId="27" fillId="4" borderId="13" xfId="3" applyFont="1" applyFill="1" applyBorder="1" applyAlignment="1">
      <alignment horizontal="center" vertical="center"/>
    </xf>
    <xf numFmtId="0" fontId="27" fillId="0" borderId="13" xfId="3" applyFont="1" applyFill="1" applyBorder="1" applyAlignment="1">
      <alignment horizontal="center" vertical="center"/>
    </xf>
    <xf numFmtId="0" fontId="25" fillId="0" borderId="0" xfId="3" applyFont="1" applyFill="1">
      <alignment vertical="center"/>
    </xf>
    <xf numFmtId="0" fontId="25" fillId="0" borderId="0" xfId="3" applyFont="1" applyFill="1" applyBorder="1">
      <alignment vertical="center"/>
    </xf>
    <xf numFmtId="0" fontId="27" fillId="4" borderId="18" xfId="3" applyFont="1" applyFill="1" applyBorder="1" applyAlignment="1">
      <alignment horizontal="center" vertical="center"/>
    </xf>
    <xf numFmtId="0" fontId="28" fillId="0" borderId="0" xfId="3" applyFont="1" applyAlignment="1">
      <alignment horizontal="left" vertical="center"/>
    </xf>
    <xf numFmtId="0" fontId="26" fillId="0" borderId="0" xfId="3" applyFont="1" applyAlignment="1">
      <alignment horizontal="left" vertical="center"/>
    </xf>
    <xf numFmtId="3" fontId="30" fillId="4" borderId="11" xfId="3" applyNumberFormat="1" applyFont="1" applyFill="1" applyBorder="1" applyAlignment="1">
      <alignment horizontal="right" vertical="center"/>
    </xf>
    <xf numFmtId="3" fontId="30" fillId="4" borderId="12" xfId="3" applyNumberFormat="1" applyFont="1" applyFill="1" applyBorder="1" applyAlignment="1">
      <alignment horizontal="right" vertical="center"/>
    </xf>
    <xf numFmtId="3" fontId="30" fillId="4" borderId="1" xfId="3" applyNumberFormat="1" applyFont="1" applyFill="1" applyBorder="1" applyAlignment="1">
      <alignment horizontal="right" vertical="center"/>
    </xf>
    <xf numFmtId="0" fontId="27" fillId="0" borderId="13" xfId="3" applyFont="1" applyBorder="1" applyAlignment="1">
      <alignment horizontal="center" vertical="center"/>
    </xf>
    <xf numFmtId="3" fontId="30" fillId="0" borderId="1" xfId="3" applyNumberFormat="1" applyFont="1" applyFill="1" applyBorder="1" applyAlignment="1">
      <alignment horizontal="right" vertical="center"/>
    </xf>
    <xf numFmtId="38" fontId="30" fillId="0" borderId="1" xfId="4" applyFont="1" applyBorder="1" applyAlignment="1">
      <alignment horizontal="right" vertical="center"/>
    </xf>
    <xf numFmtId="0" fontId="27" fillId="0" borderId="15" xfId="3" applyFont="1" applyFill="1" applyBorder="1" applyAlignment="1">
      <alignment horizontal="center" vertical="center"/>
    </xf>
    <xf numFmtId="3" fontId="30" fillId="0" borderId="16" xfId="3" applyNumberFormat="1" applyFont="1" applyFill="1" applyBorder="1" applyAlignment="1">
      <alignment horizontal="right" vertical="center"/>
    </xf>
    <xf numFmtId="3" fontId="30" fillId="4" borderId="19" xfId="3" applyNumberFormat="1" applyFont="1" applyFill="1" applyBorder="1" applyAlignment="1">
      <alignment horizontal="right" vertical="center"/>
    </xf>
    <xf numFmtId="3" fontId="30" fillId="4" borderId="20" xfId="3" applyNumberFormat="1" applyFont="1" applyFill="1" applyBorder="1" applyAlignment="1">
      <alignment horizontal="right" vertical="center" shrinkToFit="1"/>
    </xf>
    <xf numFmtId="3" fontId="25" fillId="0" borderId="0" xfId="3" applyNumberFormat="1" applyFont="1">
      <alignment vertical="center"/>
    </xf>
    <xf numFmtId="0" fontId="27" fillId="0" borderId="0" xfId="3" applyFont="1" applyBorder="1" applyAlignment="1">
      <alignment horizontal="center" vertical="center"/>
    </xf>
    <xf numFmtId="176" fontId="31" fillId="0" borderId="0" xfId="3" applyNumberFormat="1" applyFont="1" applyBorder="1" applyAlignment="1">
      <alignment horizontal="right" vertical="center"/>
    </xf>
    <xf numFmtId="176" fontId="32" fillId="0" borderId="0" xfId="3" applyNumberFormat="1" applyFont="1" applyBorder="1" applyAlignment="1">
      <alignment horizontal="right" vertical="center" shrinkToFit="1"/>
    </xf>
    <xf numFmtId="0" fontId="33" fillId="0" borderId="0" xfId="3" applyFont="1" applyFill="1" applyBorder="1">
      <alignment vertical="center"/>
    </xf>
    <xf numFmtId="0" fontId="33" fillId="0" borderId="0" xfId="3" applyFont="1" applyFill="1">
      <alignment vertical="center"/>
    </xf>
    <xf numFmtId="0" fontId="28" fillId="0" borderId="0" xfId="3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3" fontId="33" fillId="0" borderId="0" xfId="3" applyNumberFormat="1" applyFont="1" applyFill="1" applyBorder="1">
      <alignment vertical="center"/>
    </xf>
    <xf numFmtId="0" fontId="26" fillId="0" borderId="21" xfId="3" applyFont="1" applyFill="1" applyBorder="1" applyAlignment="1">
      <alignment vertical="center"/>
    </xf>
    <xf numFmtId="0" fontId="27" fillId="0" borderId="22" xfId="3" applyFont="1" applyFill="1" applyBorder="1" applyAlignment="1">
      <alignment vertical="center" wrapText="1"/>
    </xf>
    <xf numFmtId="0" fontId="27" fillId="0" borderId="23" xfId="3" applyFont="1" applyFill="1" applyBorder="1" applyAlignment="1">
      <alignment horizontal="center" vertical="center" wrapText="1"/>
    </xf>
    <xf numFmtId="0" fontId="34" fillId="0" borderId="0" xfId="3" applyFont="1" applyFill="1" applyBorder="1" applyAlignment="1">
      <alignment horizontal="center" vertical="center" wrapText="1"/>
    </xf>
    <xf numFmtId="0" fontId="26" fillId="0" borderId="15" xfId="3" applyFont="1" applyFill="1" applyBorder="1" applyAlignment="1">
      <alignment horizontal="center" vertical="center"/>
    </xf>
    <xf numFmtId="0" fontId="27" fillId="0" borderId="16" xfId="3" applyFont="1" applyFill="1" applyBorder="1" applyAlignment="1">
      <alignment horizontal="center" vertical="center" wrapText="1"/>
    </xf>
    <xf numFmtId="0" fontId="27" fillId="0" borderId="17" xfId="3" applyFont="1" applyFill="1" applyBorder="1" applyAlignment="1">
      <alignment horizontal="center" vertical="center" wrapText="1"/>
    </xf>
    <xf numFmtId="0" fontId="34" fillId="0" borderId="0" xfId="3" applyFont="1" applyFill="1" applyBorder="1" applyAlignment="1">
      <alignment vertical="center" wrapText="1"/>
    </xf>
    <xf numFmtId="0" fontId="27" fillId="0" borderId="10" xfId="3" applyFont="1" applyFill="1" applyBorder="1" applyAlignment="1">
      <alignment horizontal="center" vertical="center"/>
    </xf>
    <xf numFmtId="3" fontId="30" fillId="0" borderId="11" xfId="3" applyNumberFormat="1" applyFont="1" applyFill="1" applyBorder="1">
      <alignment vertical="center"/>
    </xf>
    <xf numFmtId="3" fontId="30" fillId="0" borderId="12" xfId="3" applyNumberFormat="1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vertical="center"/>
    </xf>
    <xf numFmtId="3" fontId="33" fillId="0" borderId="0" xfId="3" applyNumberFormat="1" applyFont="1" applyFill="1">
      <alignment vertical="center"/>
    </xf>
    <xf numFmtId="3" fontId="30" fillId="0" borderId="1" xfId="3" applyNumberFormat="1" applyFont="1" applyFill="1" applyBorder="1">
      <alignment vertical="center"/>
    </xf>
    <xf numFmtId="3" fontId="30" fillId="0" borderId="14" xfId="3" applyNumberFormat="1" applyFont="1" applyFill="1" applyBorder="1" applyAlignment="1">
      <alignment vertical="center"/>
    </xf>
    <xf numFmtId="3" fontId="31" fillId="0" borderId="0" xfId="3" applyNumberFormat="1" applyFont="1" applyFill="1" applyBorder="1" applyAlignment="1">
      <alignment vertical="center"/>
    </xf>
    <xf numFmtId="3" fontId="30" fillId="0" borderId="16" xfId="3" applyNumberFormat="1" applyFont="1" applyFill="1" applyBorder="1">
      <alignment vertical="center"/>
    </xf>
    <xf numFmtId="3" fontId="30" fillId="0" borderId="17" xfId="3" applyNumberFormat="1" applyFont="1" applyFill="1" applyBorder="1" applyAlignment="1">
      <alignment vertical="center"/>
    </xf>
    <xf numFmtId="0" fontId="27" fillId="0" borderId="18" xfId="3" applyFont="1" applyFill="1" applyBorder="1" applyAlignment="1">
      <alignment horizontal="center" vertical="center"/>
    </xf>
    <xf numFmtId="3" fontId="30" fillId="0" borderId="19" xfId="3" applyNumberFormat="1" applyFont="1" applyFill="1" applyBorder="1" applyAlignment="1">
      <alignment vertical="center" shrinkToFit="1"/>
    </xf>
    <xf numFmtId="3" fontId="30" fillId="0" borderId="20" xfId="3" applyNumberFormat="1" applyFont="1" applyFill="1" applyBorder="1" applyAlignment="1">
      <alignment vertical="center" shrinkToFit="1"/>
    </xf>
    <xf numFmtId="176" fontId="35" fillId="0" borderId="0" xfId="3" applyNumberFormat="1" applyFont="1" applyFill="1" applyBorder="1" applyAlignment="1">
      <alignment vertical="center" shrinkToFit="1"/>
    </xf>
    <xf numFmtId="0" fontId="27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left" vertical="center"/>
    </xf>
    <xf numFmtId="0" fontId="28" fillId="0" borderId="0" xfId="3" applyFont="1" applyFill="1">
      <alignment vertical="center"/>
    </xf>
    <xf numFmtId="3" fontId="30" fillId="0" borderId="5" xfId="3" applyNumberFormat="1" applyFont="1" applyFill="1" applyBorder="1" applyAlignment="1">
      <alignment horizontal="center" vertical="center"/>
    </xf>
    <xf numFmtId="3" fontId="30" fillId="0" borderId="12" xfId="3" applyNumberFormat="1" applyFont="1" applyFill="1" applyBorder="1" applyAlignment="1">
      <alignment horizontal="right" vertical="center"/>
    </xf>
    <xf numFmtId="3" fontId="30" fillId="0" borderId="0" xfId="3" applyNumberFormat="1" applyFont="1" applyFill="1" applyBorder="1">
      <alignment vertical="center"/>
    </xf>
    <xf numFmtId="3" fontId="30" fillId="0" borderId="2" xfId="3" applyNumberFormat="1" applyFont="1" applyFill="1" applyBorder="1" applyAlignment="1">
      <alignment horizontal="center" vertical="center"/>
    </xf>
    <xf numFmtId="0" fontId="37" fillId="0" borderId="0" xfId="3" applyFont="1" applyFill="1" applyBorder="1">
      <alignment vertical="center"/>
    </xf>
    <xf numFmtId="3" fontId="30" fillId="0" borderId="2" xfId="3" applyNumberFormat="1" applyFont="1" applyFill="1" applyBorder="1" applyAlignment="1">
      <alignment horizontal="right" vertical="center"/>
    </xf>
    <xf numFmtId="3" fontId="30" fillId="0" borderId="26" xfId="3" applyNumberFormat="1" applyFont="1" applyFill="1" applyBorder="1" applyAlignment="1">
      <alignment horizontal="center" vertical="center"/>
    </xf>
    <xf numFmtId="3" fontId="30" fillId="0" borderId="17" xfId="3" applyNumberFormat="1" applyFont="1" applyFill="1" applyBorder="1" applyAlignment="1">
      <alignment horizontal="right" vertical="center"/>
    </xf>
    <xf numFmtId="3" fontId="30" fillId="0" borderId="27" xfId="3" applyNumberFormat="1" applyFont="1" applyFill="1" applyBorder="1" applyAlignment="1">
      <alignment vertical="center" shrinkToFit="1"/>
    </xf>
    <xf numFmtId="3" fontId="30" fillId="0" borderId="20" xfId="3" applyNumberFormat="1" applyFont="1" applyFill="1" applyBorder="1" applyAlignment="1">
      <alignment horizontal="right" vertical="center" shrinkToFit="1"/>
    </xf>
    <xf numFmtId="0" fontId="11" fillId="0" borderId="0" xfId="5">
      <alignment vertical="center"/>
    </xf>
    <xf numFmtId="0" fontId="38" fillId="0" borderId="0" xfId="5" applyFont="1" applyFill="1" applyAlignment="1"/>
    <xf numFmtId="0" fontId="40" fillId="0" borderId="0" xfId="5" applyFont="1" applyAlignment="1"/>
    <xf numFmtId="0" fontId="40" fillId="0" borderId="0" xfId="5" applyFont="1" applyAlignment="1">
      <alignment horizontal="right"/>
    </xf>
    <xf numFmtId="0" fontId="40" fillId="6" borderId="29" xfId="5" applyFont="1" applyFill="1" applyBorder="1" applyAlignment="1">
      <alignment horizontal="center" vertical="center"/>
    </xf>
    <xf numFmtId="0" fontId="40" fillId="6" borderId="30" xfId="5" applyFont="1" applyFill="1" applyBorder="1" applyAlignment="1">
      <alignment horizontal="center" vertical="center"/>
    </xf>
    <xf numFmtId="0" fontId="40" fillId="6" borderId="31" xfId="5" applyFont="1" applyFill="1" applyBorder="1" applyAlignment="1">
      <alignment horizontal="center" vertical="center"/>
    </xf>
    <xf numFmtId="0" fontId="40" fillId="6" borderId="32" xfId="5" applyFont="1" applyFill="1" applyBorder="1" applyAlignment="1">
      <alignment horizontal="center" vertical="center"/>
    </xf>
    <xf numFmtId="0" fontId="40" fillId="6" borderId="0" xfId="5" applyFont="1" applyFill="1" applyBorder="1" applyAlignment="1">
      <alignment horizontal="center" vertical="center"/>
    </xf>
    <xf numFmtId="0" fontId="11" fillId="5" borderId="10" xfId="5" applyFill="1" applyBorder="1">
      <alignment vertical="center"/>
    </xf>
    <xf numFmtId="0" fontId="40" fillId="5" borderId="1" xfId="5" applyFont="1" applyFill="1" applyBorder="1" applyAlignment="1">
      <alignment horizontal="center" vertical="center"/>
    </xf>
    <xf numFmtId="0" fontId="40" fillId="5" borderId="14" xfId="5" applyFont="1" applyFill="1" applyBorder="1" applyAlignment="1">
      <alignment horizontal="center" vertical="center"/>
    </xf>
    <xf numFmtId="0" fontId="40" fillId="0" borderId="33" xfId="5" applyFont="1" applyFill="1" applyBorder="1" applyAlignment="1"/>
    <xf numFmtId="38" fontId="40" fillId="0" borderId="34" xfId="6" applyFont="1" applyFill="1" applyBorder="1" applyAlignment="1">
      <alignment horizontal="right"/>
    </xf>
    <xf numFmtId="38" fontId="40" fillId="0" borderId="11" xfId="6" applyFont="1" applyFill="1" applyBorder="1" applyAlignment="1">
      <alignment horizontal="right"/>
    </xf>
    <xf numFmtId="38" fontId="40" fillId="0" borderId="12" xfId="6" applyFont="1" applyFill="1" applyBorder="1" applyAlignment="1">
      <alignment horizontal="right"/>
    </xf>
    <xf numFmtId="38" fontId="40" fillId="0" borderId="33" xfId="6" applyFont="1" applyFill="1" applyBorder="1" applyAlignment="1">
      <alignment horizontal="right"/>
    </xf>
    <xf numFmtId="38" fontId="40" fillId="0" borderId="0" xfId="6" applyFont="1" applyFill="1" applyBorder="1" applyAlignment="1">
      <alignment horizontal="right"/>
    </xf>
    <xf numFmtId="0" fontId="42" fillId="5" borderId="13" xfId="5" applyFont="1" applyFill="1" applyBorder="1">
      <alignment vertical="center"/>
    </xf>
    <xf numFmtId="3" fontId="43" fillId="0" borderId="1" xfId="5" applyNumberFormat="1" applyFont="1" applyBorder="1">
      <alignment vertical="center"/>
    </xf>
    <xf numFmtId="3" fontId="43" fillId="0" borderId="14" xfId="5" applyNumberFormat="1" applyFont="1" applyBorder="1">
      <alignment vertical="center"/>
    </xf>
    <xf numFmtId="0" fontId="40" fillId="0" borderId="35" xfId="5" applyFont="1" applyFill="1" applyBorder="1" applyAlignment="1"/>
    <xf numFmtId="38" fontId="44" fillId="0" borderId="3" xfId="6" applyFont="1" applyFill="1" applyBorder="1" applyAlignment="1">
      <alignment horizontal="right"/>
    </xf>
    <xf numFmtId="38" fontId="40" fillId="0" borderId="3" xfId="6" applyFont="1" applyFill="1" applyBorder="1" applyAlignment="1">
      <alignment horizontal="right"/>
    </xf>
    <xf numFmtId="38" fontId="44" fillId="0" borderId="14" xfId="6" applyFont="1" applyFill="1" applyBorder="1" applyAlignment="1">
      <alignment horizontal="right"/>
    </xf>
    <xf numFmtId="38" fontId="40" fillId="0" borderId="14" xfId="6" applyFont="1" applyFill="1" applyBorder="1" applyAlignment="1">
      <alignment horizontal="right"/>
    </xf>
    <xf numFmtId="38" fontId="44" fillId="0" borderId="35" xfId="6" applyFont="1" applyFill="1" applyBorder="1" applyAlignment="1">
      <alignment horizontal="right"/>
    </xf>
    <xf numFmtId="38" fontId="40" fillId="0" borderId="35" xfId="6" applyFont="1" applyFill="1" applyBorder="1" applyAlignment="1">
      <alignment horizontal="right"/>
    </xf>
    <xf numFmtId="177" fontId="41" fillId="0" borderId="1" xfId="5" applyNumberFormat="1" applyFont="1" applyBorder="1">
      <alignment vertical="center"/>
    </xf>
    <xf numFmtId="177" fontId="41" fillId="0" borderId="14" xfId="5" applyNumberFormat="1" applyFont="1" applyBorder="1">
      <alignment vertical="center"/>
    </xf>
    <xf numFmtId="177" fontId="11" fillId="0" borderId="0" xfId="5" applyNumberFormat="1">
      <alignment vertical="center"/>
    </xf>
    <xf numFmtId="0" fontId="40" fillId="0" borderId="36" xfId="5" applyFont="1" applyFill="1" applyBorder="1" applyAlignment="1"/>
    <xf numFmtId="38" fontId="40" fillId="0" borderId="37" xfId="6" applyFont="1" applyFill="1" applyBorder="1" applyAlignment="1">
      <alignment horizontal="right"/>
    </xf>
    <xf numFmtId="38" fontId="40" fillId="0" borderId="38" xfId="6" applyFont="1" applyFill="1" applyBorder="1" applyAlignment="1">
      <alignment horizontal="right"/>
    </xf>
    <xf numFmtId="0" fontId="45" fillId="5" borderId="13" xfId="5" applyFont="1" applyFill="1" applyBorder="1" applyAlignment="1">
      <alignment vertical="center" wrapText="1"/>
    </xf>
    <xf numFmtId="3" fontId="11" fillId="0" borderId="0" xfId="5" applyNumberFormat="1">
      <alignment vertical="center"/>
    </xf>
    <xf numFmtId="0" fontId="40" fillId="0" borderId="29" xfId="5" applyFont="1" applyFill="1" applyBorder="1" applyAlignment="1">
      <alignment horizontal="center"/>
    </xf>
    <xf numFmtId="38" fontId="44" fillId="0" borderId="30" xfId="6" applyFont="1" applyFill="1" applyBorder="1" applyAlignment="1">
      <alignment horizontal="right"/>
    </xf>
    <xf numFmtId="38" fontId="40" fillId="0" borderId="30" xfId="6" applyFont="1" applyFill="1" applyBorder="1" applyAlignment="1">
      <alignment horizontal="right"/>
    </xf>
    <xf numFmtId="38" fontId="40" fillId="0" borderId="29" xfId="6" applyFont="1" applyFill="1" applyBorder="1" applyAlignment="1">
      <alignment horizontal="right"/>
    </xf>
    <xf numFmtId="38" fontId="44" fillId="0" borderId="29" xfId="6" applyFont="1" applyFill="1" applyBorder="1" applyAlignment="1">
      <alignment horizontal="right"/>
    </xf>
    <xf numFmtId="0" fontId="46" fillId="5" borderId="13" xfId="5" applyFont="1" applyFill="1" applyBorder="1" applyAlignment="1">
      <alignment vertical="center" wrapText="1"/>
    </xf>
    <xf numFmtId="38" fontId="11" fillId="0" borderId="0" xfId="5" applyNumberFormat="1">
      <alignment vertical="center"/>
    </xf>
    <xf numFmtId="0" fontId="11" fillId="5" borderId="39" xfId="5" applyFill="1" applyBorder="1">
      <alignment vertical="center"/>
    </xf>
    <xf numFmtId="177" fontId="43" fillId="0" borderId="0" xfId="5" applyNumberFormat="1" applyFont="1" applyAlignment="1">
      <alignment horizontal="right" vertical="center"/>
    </xf>
    <xf numFmtId="0" fontId="43" fillId="0" borderId="0" xfId="5" applyFont="1">
      <alignment vertical="center"/>
    </xf>
    <xf numFmtId="0" fontId="34" fillId="0" borderId="0" xfId="5" applyFont="1" applyFill="1" applyAlignment="1"/>
    <xf numFmtId="0" fontId="47" fillId="0" borderId="0" xfId="5" applyFont="1" applyAlignment="1"/>
    <xf numFmtId="0" fontId="47" fillId="0" borderId="0" xfId="5" applyFont="1" applyAlignment="1">
      <alignment horizontal="right"/>
    </xf>
    <xf numFmtId="0" fontId="47" fillId="6" borderId="29" xfId="5" applyFont="1" applyFill="1" applyBorder="1" applyAlignment="1">
      <alignment horizontal="center" vertical="center"/>
    </xf>
    <xf numFmtId="0" fontId="47" fillId="6" borderId="30" xfId="5" applyFont="1" applyFill="1" applyBorder="1" applyAlignment="1">
      <alignment horizontal="center" vertical="center"/>
    </xf>
    <xf numFmtId="0" fontId="47" fillId="6" borderId="31" xfId="5" applyFont="1" applyFill="1" applyBorder="1" applyAlignment="1">
      <alignment horizontal="center" vertical="center"/>
    </xf>
    <xf numFmtId="0" fontId="47" fillId="6" borderId="32" xfId="5" applyFont="1" applyFill="1" applyBorder="1" applyAlignment="1">
      <alignment horizontal="center" vertical="center"/>
    </xf>
    <xf numFmtId="0" fontId="44" fillId="6" borderId="29" xfId="5" applyFont="1" applyFill="1" applyBorder="1" applyAlignment="1">
      <alignment horizontal="center" vertical="center"/>
    </xf>
    <xf numFmtId="0" fontId="47" fillId="0" borderId="33" xfId="5" applyFont="1" applyFill="1" applyBorder="1" applyAlignment="1"/>
    <xf numFmtId="38" fontId="47" fillId="0" borderId="34" xfId="6" applyFont="1" applyFill="1" applyBorder="1" applyAlignment="1">
      <alignment horizontal="right"/>
    </xf>
    <xf numFmtId="38" fontId="47" fillId="0" borderId="11" xfId="6" applyFont="1" applyFill="1" applyBorder="1" applyAlignment="1">
      <alignment horizontal="right"/>
    </xf>
    <xf numFmtId="38" fontId="47" fillId="0" borderId="12" xfId="6" applyFont="1" applyFill="1" applyBorder="1" applyAlignment="1">
      <alignment horizontal="right"/>
    </xf>
    <xf numFmtId="38" fontId="44" fillId="0" borderId="33" xfId="6" applyFont="1" applyFill="1" applyBorder="1" applyAlignment="1">
      <alignment horizontal="right"/>
    </xf>
    <xf numFmtId="0" fontId="47" fillId="0" borderId="35" xfId="5" applyFont="1" applyFill="1" applyBorder="1" applyAlignment="1"/>
    <xf numFmtId="38" fontId="47" fillId="0" borderId="3" xfId="6" applyFont="1" applyFill="1" applyBorder="1" applyAlignment="1">
      <alignment horizontal="right"/>
    </xf>
    <xf numFmtId="38" fontId="47" fillId="0" borderId="14" xfId="6" applyFont="1" applyFill="1" applyBorder="1" applyAlignment="1">
      <alignment horizontal="right"/>
    </xf>
    <xf numFmtId="0" fontId="47" fillId="0" borderId="36" xfId="5" applyFont="1" applyFill="1" applyBorder="1" applyAlignment="1"/>
    <xf numFmtId="38" fontId="47" fillId="0" borderId="37" xfId="6" applyFont="1" applyFill="1" applyBorder="1" applyAlignment="1">
      <alignment horizontal="right"/>
    </xf>
    <xf numFmtId="38" fontId="47" fillId="0" borderId="38" xfId="6" applyFont="1" applyFill="1" applyBorder="1" applyAlignment="1">
      <alignment horizontal="right"/>
    </xf>
    <xf numFmtId="0" fontId="47" fillId="0" borderId="29" xfId="5" applyFont="1" applyFill="1" applyBorder="1" applyAlignment="1">
      <alignment horizontal="center"/>
    </xf>
    <xf numFmtId="38" fontId="47" fillId="0" borderId="30" xfId="6" applyFont="1" applyFill="1" applyBorder="1" applyAlignment="1">
      <alignment horizontal="right"/>
    </xf>
    <xf numFmtId="3" fontId="49" fillId="0" borderId="0" xfId="5" applyNumberFormat="1" applyFont="1" applyBorder="1" applyAlignment="1">
      <alignment horizontal="left"/>
    </xf>
    <xf numFmtId="3" fontId="50" fillId="0" borderId="0" xfId="5" applyNumberFormat="1" applyFont="1" applyBorder="1" applyAlignment="1"/>
    <xf numFmtId="3" fontId="36" fillId="0" borderId="0" xfId="5" applyNumberFormat="1" applyFont="1" applyBorder="1" applyAlignment="1">
      <alignment horizontal="center"/>
    </xf>
    <xf numFmtId="3" fontId="50" fillId="0" borderId="0" xfId="5" applyNumberFormat="1" applyFont="1" applyBorder="1" applyAlignment="1">
      <alignment vertical="center"/>
    </xf>
    <xf numFmtId="3" fontId="51" fillId="10" borderId="13" xfId="5" applyNumberFormat="1" applyFont="1" applyFill="1" applyBorder="1" applyAlignment="1">
      <alignment horizontal="center" vertical="center" wrapText="1"/>
    </xf>
    <xf numFmtId="3" fontId="51" fillId="10" borderId="1" xfId="5" applyNumberFormat="1" applyFont="1" applyFill="1" applyBorder="1" applyAlignment="1">
      <alignment horizontal="center" vertical="center" wrapText="1"/>
    </xf>
    <xf numFmtId="3" fontId="50" fillId="0" borderId="0" xfId="5" applyNumberFormat="1" applyFont="1" applyBorder="1" applyAlignment="1">
      <alignment horizontal="center" vertical="center"/>
    </xf>
    <xf numFmtId="3" fontId="50" fillId="0" borderId="0" xfId="5" applyNumberFormat="1" applyFont="1" applyBorder="1" applyAlignment="1">
      <alignment horizontal="center"/>
    </xf>
    <xf numFmtId="3" fontId="47" fillId="8" borderId="13" xfId="5" applyNumberFormat="1" applyFont="1" applyFill="1" applyBorder="1" applyAlignment="1">
      <alignment horizontal="center" vertical="center" wrapText="1"/>
    </xf>
    <xf numFmtId="3" fontId="47" fillId="8" borderId="3" xfId="5" applyNumberFormat="1" applyFont="1" applyFill="1" applyBorder="1" applyAlignment="1">
      <alignment horizontal="center" vertical="center" wrapText="1"/>
    </xf>
    <xf numFmtId="3" fontId="47" fillId="7" borderId="3" xfId="5" applyNumberFormat="1" applyFont="1" applyFill="1" applyBorder="1" applyAlignment="1">
      <alignment horizontal="center" vertical="center" wrapText="1"/>
    </xf>
    <xf numFmtId="3" fontId="47" fillId="8" borderId="1" xfId="5" applyNumberFormat="1" applyFont="1" applyFill="1" applyBorder="1" applyAlignment="1">
      <alignment horizontal="center" vertical="center" wrapText="1"/>
    </xf>
    <xf numFmtId="3" fontId="47" fillId="8" borderId="1" xfId="5" applyNumberFormat="1" applyFont="1" applyFill="1" applyBorder="1" applyAlignment="1">
      <alignment vertical="center" wrapText="1"/>
    </xf>
    <xf numFmtId="3" fontId="47" fillId="7" borderId="2" xfId="5" applyNumberFormat="1" applyFont="1" applyFill="1" applyBorder="1" applyAlignment="1">
      <alignment horizontal="center" vertical="center" wrapText="1"/>
    </xf>
    <xf numFmtId="3" fontId="47" fillId="8" borderId="65" xfId="5" applyNumberFormat="1" applyFont="1" applyFill="1" applyBorder="1" applyAlignment="1">
      <alignment horizontal="center" vertical="center" wrapText="1"/>
    </xf>
    <xf numFmtId="3" fontId="47" fillId="8" borderId="14" xfId="5" applyNumberFormat="1" applyFont="1" applyFill="1" applyBorder="1" applyAlignment="1">
      <alignment horizontal="center" vertical="center" wrapText="1"/>
    </xf>
    <xf numFmtId="3" fontId="47" fillId="9" borderId="3" xfId="5" applyNumberFormat="1" applyFont="1" applyFill="1" applyBorder="1" applyAlignment="1">
      <alignment horizontal="center" vertical="center" wrapText="1"/>
    </xf>
    <xf numFmtId="3" fontId="47" fillId="9" borderId="1" xfId="5" applyNumberFormat="1" applyFont="1" applyFill="1" applyBorder="1" applyAlignment="1">
      <alignment horizontal="center" vertical="center" wrapText="1"/>
    </xf>
    <xf numFmtId="3" fontId="47" fillId="9" borderId="65" xfId="5" applyNumberFormat="1" applyFont="1" applyFill="1" applyBorder="1" applyAlignment="1">
      <alignment horizontal="center" vertical="center" wrapText="1"/>
    </xf>
    <xf numFmtId="3" fontId="53" fillId="10" borderId="13" xfId="5" applyNumberFormat="1" applyFont="1" applyFill="1" applyBorder="1" applyAlignment="1">
      <alignment horizontal="center" vertical="center" wrapText="1"/>
    </xf>
    <xf numFmtId="3" fontId="53" fillId="10" borderId="1" xfId="5" applyNumberFormat="1" applyFont="1" applyFill="1" applyBorder="1" applyAlignment="1">
      <alignment horizontal="center" vertical="center" wrapText="1"/>
    </xf>
    <xf numFmtId="3" fontId="39" fillId="11" borderId="1" xfId="5" applyNumberFormat="1" applyFont="1" applyFill="1" applyBorder="1" applyAlignment="1">
      <alignment horizontal="center" vertical="center" wrapText="1"/>
    </xf>
    <xf numFmtId="3" fontId="39" fillId="10" borderId="1" xfId="5" applyNumberFormat="1" applyFont="1" applyFill="1" applyBorder="1" applyAlignment="1">
      <alignment horizontal="center" vertical="center" wrapText="1"/>
    </xf>
    <xf numFmtId="3" fontId="39" fillId="12" borderId="1" xfId="5" applyNumberFormat="1" applyFont="1" applyFill="1" applyBorder="1" applyAlignment="1">
      <alignment horizontal="center" vertical="center" wrapText="1"/>
    </xf>
    <xf numFmtId="3" fontId="39" fillId="0" borderId="1" xfId="5" applyNumberFormat="1" applyFont="1" applyFill="1" applyBorder="1" applyAlignment="1">
      <alignment horizontal="center" vertical="center" wrapText="1"/>
    </xf>
    <xf numFmtId="3" fontId="52" fillId="10" borderId="14" xfId="5" applyNumberFormat="1" applyFont="1" applyFill="1" applyBorder="1" applyAlignment="1">
      <alignment horizontal="center" vertical="center" wrapText="1"/>
    </xf>
    <xf numFmtId="3" fontId="50" fillId="0" borderId="0" xfId="5" applyNumberFormat="1" applyFont="1" applyBorder="1" applyAlignment="1">
      <alignment horizontal="center" vertical="center" wrapText="1"/>
    </xf>
    <xf numFmtId="3" fontId="50" fillId="0" borderId="0" xfId="5" applyNumberFormat="1" applyFont="1" applyBorder="1" applyAlignment="1">
      <alignment horizontal="center" wrapText="1"/>
    </xf>
    <xf numFmtId="3" fontId="51" fillId="9" borderId="13" xfId="5" applyNumberFormat="1" applyFont="1" applyFill="1" applyBorder="1" applyAlignment="1">
      <alignment horizontal="center" vertical="center" wrapText="1"/>
    </xf>
    <xf numFmtId="3" fontId="51" fillId="9" borderId="1" xfId="5" applyNumberFormat="1" applyFont="1" applyFill="1" applyBorder="1" applyAlignment="1">
      <alignment horizontal="center" vertical="center" wrapText="1"/>
    </xf>
    <xf numFmtId="3" fontId="51" fillId="9" borderId="3" xfId="5" applyNumberFormat="1" applyFont="1" applyFill="1" applyBorder="1" applyAlignment="1">
      <alignment horizontal="center" vertical="center" wrapText="1"/>
    </xf>
    <xf numFmtId="3" fontId="51" fillId="9" borderId="65" xfId="5" applyNumberFormat="1" applyFont="1" applyFill="1" applyBorder="1" applyAlignment="1">
      <alignment horizontal="center" vertical="center" wrapText="1"/>
    </xf>
    <xf numFmtId="3" fontId="51" fillId="11" borderId="3" xfId="5" applyNumberFormat="1" applyFont="1" applyFill="1" applyBorder="1" applyAlignment="1">
      <alignment horizontal="center" vertical="center" wrapText="1"/>
    </xf>
    <xf numFmtId="3" fontId="51" fillId="11" borderId="1" xfId="5" applyNumberFormat="1" applyFont="1" applyFill="1" applyBorder="1" applyAlignment="1">
      <alignment horizontal="center" vertical="center" wrapText="1"/>
    </xf>
    <xf numFmtId="3" fontId="51" fillId="8" borderId="64" xfId="5" applyNumberFormat="1" applyFont="1" applyFill="1" applyBorder="1" applyAlignment="1">
      <alignment horizontal="center" vertical="center"/>
    </xf>
    <xf numFmtId="3" fontId="54" fillId="0" borderId="13" xfId="5" applyNumberFormat="1" applyFont="1" applyFill="1" applyBorder="1" applyAlignment="1">
      <alignment vertical="center"/>
    </xf>
    <xf numFmtId="3" fontId="54" fillId="0" borderId="3" xfId="5" applyNumberFormat="1" applyFont="1" applyFill="1" applyBorder="1" applyAlignment="1">
      <alignment vertical="center"/>
    </xf>
    <xf numFmtId="3" fontId="54" fillId="0" borderId="1" xfId="5" applyNumberFormat="1" applyFont="1" applyFill="1" applyBorder="1" applyAlignment="1">
      <alignment vertical="center"/>
    </xf>
    <xf numFmtId="3" fontId="54" fillId="0" borderId="65" xfId="5" applyNumberFormat="1" applyFont="1" applyFill="1" applyBorder="1" applyAlignment="1">
      <alignment vertical="center"/>
    </xf>
    <xf numFmtId="3" fontId="52" fillId="8" borderId="65" xfId="5" applyNumberFormat="1" applyFont="1" applyFill="1" applyBorder="1" applyAlignment="1">
      <alignment vertical="center"/>
    </xf>
    <xf numFmtId="3" fontId="52" fillId="8" borderId="14" xfId="5" applyNumberFormat="1" applyFont="1" applyFill="1" applyBorder="1" applyAlignment="1">
      <alignment vertical="center"/>
    </xf>
    <xf numFmtId="3" fontId="52" fillId="9" borderId="14" xfId="5" applyNumberFormat="1" applyFont="1" applyFill="1" applyBorder="1" applyAlignment="1">
      <alignment vertical="center"/>
    </xf>
    <xf numFmtId="3" fontId="55" fillId="8" borderId="35" xfId="5" applyNumberFormat="1" applyFont="1" applyFill="1" applyBorder="1" applyAlignment="1">
      <alignment vertical="center"/>
    </xf>
    <xf numFmtId="3" fontId="54" fillId="11" borderId="1" xfId="5" applyNumberFormat="1" applyFont="1" applyFill="1" applyBorder="1" applyAlignment="1">
      <alignment vertical="center"/>
    </xf>
    <xf numFmtId="3" fontId="54" fillId="12" borderId="1" xfId="5" applyNumberFormat="1" applyFont="1" applyFill="1" applyBorder="1" applyAlignment="1">
      <alignment vertical="center"/>
    </xf>
    <xf numFmtId="178" fontId="54" fillId="0" borderId="14" xfId="5" applyNumberFormat="1" applyFont="1" applyFill="1" applyBorder="1" applyAlignment="1">
      <alignment vertical="center"/>
    </xf>
    <xf numFmtId="3" fontId="56" fillId="0" borderId="0" xfId="5" applyNumberFormat="1" applyFont="1" applyFill="1" applyBorder="1" applyAlignment="1">
      <alignment vertical="center"/>
    </xf>
    <xf numFmtId="3" fontId="56" fillId="8" borderId="1" xfId="5" applyNumberFormat="1" applyFont="1" applyFill="1" applyBorder="1" applyAlignment="1">
      <alignment vertical="center"/>
    </xf>
    <xf numFmtId="3" fontId="56" fillId="13" borderId="1" xfId="5" applyNumberFormat="1" applyFont="1" applyFill="1" applyBorder="1" applyAlignment="1">
      <alignment vertical="center"/>
    </xf>
    <xf numFmtId="3" fontId="56" fillId="8" borderId="13" xfId="5" applyNumberFormat="1" applyFont="1" applyFill="1" applyBorder="1" applyAlignment="1">
      <alignment vertical="center"/>
    </xf>
    <xf numFmtId="3" fontId="56" fillId="8" borderId="14" xfId="5" applyNumberFormat="1" applyFont="1" applyFill="1" applyBorder="1" applyAlignment="1">
      <alignment vertical="center"/>
    </xf>
    <xf numFmtId="3" fontId="50" fillId="0" borderId="0" xfId="5" applyNumberFormat="1" applyFont="1" applyFill="1" applyBorder="1" applyAlignment="1"/>
    <xf numFmtId="3" fontId="52" fillId="9" borderId="1" xfId="5" applyNumberFormat="1" applyFont="1" applyFill="1" applyBorder="1" applyAlignment="1">
      <alignment vertical="center"/>
    </xf>
    <xf numFmtId="3" fontId="54" fillId="14" borderId="1" xfId="5" applyNumberFormat="1" applyFont="1" applyFill="1" applyBorder="1" applyAlignment="1">
      <alignment vertical="center"/>
    </xf>
    <xf numFmtId="3" fontId="54" fillId="7" borderId="1" xfId="5" applyNumberFormat="1" applyFont="1" applyFill="1" applyBorder="1" applyAlignment="1">
      <alignment vertical="center"/>
    </xf>
    <xf numFmtId="3" fontId="52" fillId="9" borderId="13" xfId="5" applyNumberFormat="1" applyFont="1" applyFill="1" applyBorder="1" applyAlignment="1">
      <alignment vertical="center"/>
    </xf>
    <xf numFmtId="3" fontId="51" fillId="8" borderId="69" xfId="5" applyNumberFormat="1" applyFont="1" applyFill="1" applyBorder="1" applyAlignment="1">
      <alignment horizontal="center" vertical="center"/>
    </xf>
    <xf numFmtId="3" fontId="54" fillId="0" borderId="15" xfId="5" applyNumberFormat="1" applyFont="1" applyFill="1" applyBorder="1" applyAlignment="1">
      <alignment vertical="center"/>
    </xf>
    <xf numFmtId="3" fontId="52" fillId="9" borderId="16" xfId="5" applyNumberFormat="1" applyFont="1" applyFill="1" applyBorder="1" applyAlignment="1">
      <alignment vertical="center"/>
    </xf>
    <xf numFmtId="3" fontId="54" fillId="0" borderId="16" xfId="5" applyNumberFormat="1" applyFont="1" applyFill="1" applyBorder="1" applyAlignment="1">
      <alignment vertical="center"/>
    </xf>
    <xf numFmtId="3" fontId="54" fillId="11" borderId="16" xfId="5" applyNumberFormat="1" applyFont="1" applyFill="1" applyBorder="1" applyAlignment="1">
      <alignment vertical="center"/>
    </xf>
    <xf numFmtId="3" fontId="52" fillId="9" borderId="70" xfId="5" applyNumberFormat="1" applyFont="1" applyFill="1" applyBorder="1" applyAlignment="1">
      <alignment vertical="center"/>
    </xf>
    <xf numFmtId="3" fontId="52" fillId="11" borderId="1" xfId="5" applyNumberFormat="1" applyFont="1" applyFill="1" applyBorder="1" applyAlignment="1">
      <alignment vertical="center"/>
    </xf>
    <xf numFmtId="3" fontId="52" fillId="9" borderId="15" xfId="5" applyNumberFormat="1" applyFont="1" applyFill="1" applyBorder="1" applyAlignment="1">
      <alignment vertical="center"/>
    </xf>
    <xf numFmtId="3" fontId="52" fillId="9" borderId="17" xfId="5" applyNumberFormat="1" applyFont="1" applyFill="1" applyBorder="1" applyAlignment="1">
      <alignment vertical="center"/>
    </xf>
    <xf numFmtId="3" fontId="28" fillId="15" borderId="71" xfId="5" applyNumberFormat="1" applyFont="1" applyFill="1" applyBorder="1" applyAlignment="1">
      <alignment horizontal="center" vertical="center"/>
    </xf>
    <xf numFmtId="3" fontId="54" fillId="15" borderId="72" xfId="5" applyNumberFormat="1" applyFont="1" applyFill="1" applyBorder="1" applyAlignment="1">
      <alignment vertical="center"/>
    </xf>
    <xf numFmtId="3" fontId="54" fillId="15" borderId="73" xfId="5" applyNumberFormat="1" applyFont="1" applyFill="1" applyBorder="1" applyAlignment="1">
      <alignment vertical="center"/>
    </xf>
    <xf numFmtId="3" fontId="54" fillId="15" borderId="74" xfId="5" applyNumberFormat="1" applyFont="1" applyFill="1" applyBorder="1" applyAlignment="1">
      <alignment vertical="center"/>
    </xf>
    <xf numFmtId="3" fontId="54" fillId="15" borderId="75" xfId="5" applyNumberFormat="1" applyFont="1" applyFill="1" applyBorder="1" applyAlignment="1">
      <alignment vertical="center"/>
    </xf>
    <xf numFmtId="3" fontId="52" fillId="15" borderId="75" xfId="5" applyNumberFormat="1" applyFont="1" applyFill="1" applyBorder="1" applyAlignment="1">
      <alignment vertical="center"/>
    </xf>
    <xf numFmtId="3" fontId="52" fillId="15" borderId="76" xfId="5" applyNumberFormat="1" applyFont="1" applyFill="1" applyBorder="1" applyAlignment="1">
      <alignment vertical="center"/>
    </xf>
    <xf numFmtId="3" fontId="55" fillId="15" borderId="77" xfId="5" applyNumberFormat="1" applyFont="1" applyFill="1" applyBorder="1" applyAlignment="1">
      <alignment vertical="center"/>
    </xf>
    <xf numFmtId="3" fontId="54" fillId="15" borderId="71" xfId="5" applyNumberFormat="1" applyFont="1" applyFill="1" applyBorder="1" applyAlignment="1">
      <alignment vertical="center"/>
    </xf>
    <xf numFmtId="178" fontId="54" fillId="15" borderId="78" xfId="5" applyNumberFormat="1" applyFont="1" applyFill="1" applyBorder="1" applyAlignment="1">
      <alignment vertical="center"/>
    </xf>
    <xf numFmtId="3" fontId="56" fillId="0" borderId="0" xfId="5" applyNumberFormat="1" applyFont="1" applyBorder="1" applyAlignment="1">
      <alignment vertical="center"/>
    </xf>
    <xf numFmtId="3" fontId="56" fillId="0" borderId="0" xfId="5" applyNumberFormat="1" applyFont="1" applyAlignment="1">
      <alignment vertical="center"/>
    </xf>
    <xf numFmtId="3" fontId="56" fillId="15" borderId="72" xfId="5" applyNumberFormat="1" applyFont="1" applyFill="1" applyBorder="1" applyAlignment="1">
      <alignment vertical="center"/>
    </xf>
    <xf numFmtId="3" fontId="56" fillId="15" borderId="74" xfId="5" applyNumberFormat="1" applyFont="1" applyFill="1" applyBorder="1" applyAlignment="1">
      <alignment vertical="center"/>
    </xf>
    <xf numFmtId="3" fontId="56" fillId="15" borderId="76" xfId="5" applyNumberFormat="1" applyFont="1" applyFill="1" applyBorder="1" applyAlignment="1">
      <alignment vertical="center"/>
    </xf>
    <xf numFmtId="3" fontId="52" fillId="15" borderId="72" xfId="5" applyNumberFormat="1" applyFont="1" applyFill="1" applyBorder="1" applyAlignment="1">
      <alignment vertical="center"/>
    </xf>
    <xf numFmtId="3" fontId="52" fillId="15" borderId="74" xfId="5" applyNumberFormat="1" applyFont="1" applyFill="1" applyBorder="1" applyAlignment="1">
      <alignment vertical="center"/>
    </xf>
    <xf numFmtId="3" fontId="52" fillId="11" borderId="75" xfId="5" applyNumberFormat="1" applyFont="1" applyFill="1" applyBorder="1" applyAlignment="1">
      <alignment vertical="center"/>
    </xf>
    <xf numFmtId="3" fontId="28" fillId="8" borderId="64" xfId="5" applyNumberFormat="1" applyFont="1" applyFill="1" applyBorder="1" applyAlignment="1">
      <alignment horizontal="center" vertical="center"/>
    </xf>
    <xf numFmtId="3" fontId="52" fillId="9" borderId="11" xfId="5" applyNumberFormat="1" applyFont="1" applyFill="1" applyBorder="1" applyAlignment="1">
      <alignment vertical="center"/>
    </xf>
    <xf numFmtId="3" fontId="52" fillId="9" borderId="4" xfId="5" applyNumberFormat="1" applyFont="1" applyFill="1" applyBorder="1" applyAlignment="1">
      <alignment vertical="center"/>
    </xf>
    <xf numFmtId="3" fontId="52" fillId="9" borderId="10" xfId="5" applyNumberFormat="1" applyFont="1" applyFill="1" applyBorder="1" applyAlignment="1">
      <alignment vertical="center"/>
    </xf>
    <xf numFmtId="3" fontId="52" fillId="9" borderId="12" xfId="5" applyNumberFormat="1" applyFont="1" applyFill="1" applyBorder="1" applyAlignment="1">
      <alignment vertical="center"/>
    </xf>
    <xf numFmtId="3" fontId="52" fillId="9" borderId="65" xfId="5" applyNumberFormat="1" applyFont="1" applyFill="1" applyBorder="1" applyAlignment="1">
      <alignment vertical="center"/>
    </xf>
    <xf numFmtId="3" fontId="52" fillId="9" borderId="38" xfId="5" applyNumberFormat="1" applyFont="1" applyFill="1" applyBorder="1" applyAlignment="1">
      <alignment vertical="center"/>
    </xf>
    <xf numFmtId="3" fontId="52" fillId="9" borderId="79" xfId="5" applyNumberFormat="1" applyFont="1" applyFill="1" applyBorder="1" applyAlignment="1">
      <alignment vertical="center"/>
    </xf>
    <xf numFmtId="3" fontId="52" fillId="9" borderId="80" xfId="5" applyNumberFormat="1" applyFont="1" applyFill="1" applyBorder="1" applyAlignment="1">
      <alignment vertical="center"/>
    </xf>
    <xf numFmtId="3" fontId="52" fillId="9" borderId="45" xfId="5" applyNumberFormat="1" applyFont="1" applyFill="1" applyBorder="1" applyAlignment="1">
      <alignment vertical="center"/>
    </xf>
    <xf numFmtId="3" fontId="57" fillId="15" borderId="71" xfId="5" applyNumberFormat="1" applyFont="1" applyFill="1" applyBorder="1" applyAlignment="1">
      <alignment horizontal="center" vertical="center"/>
    </xf>
    <xf numFmtId="3" fontId="57" fillId="15" borderId="72" xfId="5" applyNumberFormat="1" applyFont="1" applyFill="1" applyBorder="1" applyAlignment="1">
      <alignment vertical="center"/>
    </xf>
    <xf numFmtId="3" fontId="58" fillId="0" borderId="3" xfId="5" applyNumberFormat="1" applyFont="1" applyFill="1" applyBorder="1" applyAlignment="1">
      <alignment vertical="center"/>
    </xf>
    <xf numFmtId="3" fontId="57" fillId="15" borderId="74" xfId="5" applyNumberFormat="1" applyFont="1" applyFill="1" applyBorder="1" applyAlignment="1">
      <alignment vertical="center"/>
    </xf>
    <xf numFmtId="3" fontId="58" fillId="0" borderId="1" xfId="5" applyNumberFormat="1" applyFont="1" applyFill="1" applyBorder="1" applyAlignment="1">
      <alignment vertical="center"/>
    </xf>
    <xf numFmtId="3" fontId="58" fillId="0" borderId="65" xfId="5" applyNumberFormat="1" applyFont="1" applyFill="1" applyBorder="1" applyAlignment="1">
      <alignment vertical="center"/>
    </xf>
    <xf numFmtId="3" fontId="59" fillId="15" borderId="75" xfId="5" applyNumberFormat="1" applyFont="1" applyFill="1" applyBorder="1" applyAlignment="1">
      <alignment vertical="center"/>
    </xf>
    <xf numFmtId="3" fontId="59" fillId="15" borderId="76" xfId="5" applyNumberFormat="1" applyFont="1" applyFill="1" applyBorder="1" applyAlignment="1">
      <alignment vertical="center"/>
    </xf>
    <xf numFmtId="3" fontId="57" fillId="15" borderId="73" xfId="5" applyNumberFormat="1" applyFont="1" applyFill="1" applyBorder="1" applyAlignment="1">
      <alignment vertical="center"/>
    </xf>
    <xf numFmtId="3" fontId="59" fillId="15" borderId="77" xfId="5" applyNumberFormat="1" applyFont="1" applyFill="1" applyBorder="1" applyAlignment="1">
      <alignment vertical="center"/>
    </xf>
    <xf numFmtId="3" fontId="57" fillId="15" borderId="71" xfId="5" applyNumberFormat="1" applyFont="1" applyFill="1" applyBorder="1" applyAlignment="1">
      <alignment vertical="center"/>
    </xf>
    <xf numFmtId="178" fontId="57" fillId="15" borderId="78" xfId="5" applyNumberFormat="1" applyFont="1" applyFill="1" applyBorder="1" applyAlignment="1">
      <alignment vertical="center"/>
    </xf>
    <xf numFmtId="3" fontId="60" fillId="0" borderId="0" xfId="5" applyNumberFormat="1" applyFont="1" applyBorder="1" applyAlignment="1">
      <alignment vertical="center"/>
    </xf>
    <xf numFmtId="3" fontId="60" fillId="0" borderId="0" xfId="5" applyNumberFormat="1" applyFont="1" applyAlignment="1">
      <alignment vertical="center"/>
    </xf>
    <xf numFmtId="3" fontId="60" fillId="15" borderId="72" xfId="5" applyNumberFormat="1" applyFont="1" applyFill="1" applyBorder="1" applyAlignment="1">
      <alignment vertical="center"/>
    </xf>
    <xf numFmtId="3" fontId="60" fillId="15" borderId="74" xfId="5" applyNumberFormat="1" applyFont="1" applyFill="1" applyBorder="1" applyAlignment="1">
      <alignment vertical="center"/>
    </xf>
    <xf numFmtId="3" fontId="60" fillId="15" borderId="76" xfId="5" applyNumberFormat="1" applyFont="1" applyFill="1" applyBorder="1" applyAlignment="1">
      <alignment vertical="center"/>
    </xf>
    <xf numFmtId="3" fontId="61" fillId="0" borderId="0" xfId="5" applyNumberFormat="1" applyFont="1" applyBorder="1" applyAlignment="1"/>
    <xf numFmtId="3" fontId="59" fillId="15" borderId="81" xfId="5" applyNumberFormat="1" applyFont="1" applyFill="1" applyBorder="1" applyAlignment="1">
      <alignment vertical="center"/>
    </xf>
    <xf numFmtId="3" fontId="59" fillId="15" borderId="82" xfId="5" applyNumberFormat="1" applyFont="1" applyFill="1" applyBorder="1" applyAlignment="1">
      <alignment vertical="center"/>
    </xf>
    <xf numFmtId="3" fontId="59" fillId="15" borderId="83" xfId="5" applyNumberFormat="1" applyFont="1" applyFill="1" applyBorder="1" applyAlignment="1">
      <alignment vertical="center"/>
    </xf>
    <xf numFmtId="3" fontId="59" fillId="15" borderId="84" xfId="5" applyNumberFormat="1" applyFont="1" applyFill="1" applyBorder="1" applyAlignment="1">
      <alignment vertical="center"/>
    </xf>
    <xf numFmtId="3" fontId="59" fillId="15" borderId="85" xfId="5" applyNumberFormat="1" applyFont="1" applyFill="1" applyBorder="1" applyAlignment="1">
      <alignment vertical="center"/>
    </xf>
    <xf numFmtId="3" fontId="28" fillId="8" borderId="71" xfId="5" applyNumberFormat="1" applyFont="1" applyFill="1" applyBorder="1" applyAlignment="1">
      <alignment horizontal="center" vertical="center"/>
    </xf>
    <xf numFmtId="3" fontId="54" fillId="8" borderId="72" xfId="5" applyNumberFormat="1" applyFont="1" applyFill="1" applyBorder="1" applyAlignment="1">
      <alignment vertical="center"/>
    </xf>
    <xf numFmtId="3" fontId="54" fillId="8" borderId="74" xfId="5" applyNumberFormat="1" applyFont="1" applyFill="1" applyBorder="1" applyAlignment="1">
      <alignment vertical="center"/>
    </xf>
    <xf numFmtId="3" fontId="52" fillId="8" borderId="75" xfId="5" applyNumberFormat="1" applyFont="1" applyFill="1" applyBorder="1" applyAlignment="1">
      <alignment vertical="center"/>
    </xf>
    <xf numFmtId="3" fontId="52" fillId="8" borderId="76" xfId="5" applyNumberFormat="1" applyFont="1" applyFill="1" applyBorder="1" applyAlignment="1">
      <alignment vertical="center"/>
    </xf>
    <xf numFmtId="3" fontId="54" fillId="8" borderId="73" xfId="5" applyNumberFormat="1" applyFont="1" applyFill="1" applyBorder="1" applyAlignment="1">
      <alignment vertical="center"/>
    </xf>
    <xf numFmtId="3" fontId="55" fillId="8" borderId="77" xfId="5" applyNumberFormat="1" applyFont="1" applyFill="1" applyBorder="1" applyAlignment="1">
      <alignment vertical="center"/>
    </xf>
    <xf numFmtId="3" fontId="54" fillId="8" borderId="71" xfId="5" applyNumberFormat="1" applyFont="1" applyFill="1" applyBorder="1" applyAlignment="1">
      <alignment vertical="center"/>
    </xf>
    <xf numFmtId="178" fontId="54" fillId="8" borderId="76" xfId="5" applyNumberFormat="1" applyFont="1" applyFill="1" applyBorder="1" applyAlignment="1">
      <alignment vertical="center"/>
    </xf>
    <xf numFmtId="3" fontId="56" fillId="8" borderId="72" xfId="5" applyNumberFormat="1" applyFont="1" applyFill="1" applyBorder="1" applyAlignment="1">
      <alignment vertical="center"/>
    </xf>
    <xf numFmtId="3" fontId="56" fillId="8" borderId="74" xfId="5" applyNumberFormat="1" applyFont="1" applyFill="1" applyBorder="1" applyAlignment="1">
      <alignment vertical="center"/>
    </xf>
    <xf numFmtId="3" fontId="56" fillId="13" borderId="74" xfId="5" applyNumberFormat="1" applyFont="1" applyFill="1" applyBorder="1" applyAlignment="1">
      <alignment vertical="center"/>
    </xf>
    <xf numFmtId="3" fontId="56" fillId="8" borderId="76" xfId="5" applyNumberFormat="1" applyFont="1" applyFill="1" applyBorder="1" applyAlignment="1">
      <alignment vertical="center"/>
    </xf>
    <xf numFmtId="3" fontId="52" fillId="9" borderId="18" xfId="5" applyNumberFormat="1" applyFont="1" applyFill="1" applyBorder="1" applyAlignment="1">
      <alignment vertical="center"/>
    </xf>
    <xf numFmtId="3" fontId="52" fillId="9" borderId="19" xfId="5" applyNumberFormat="1" applyFont="1" applyFill="1" applyBorder="1" applyAlignment="1">
      <alignment vertical="center"/>
    </xf>
    <xf numFmtId="3" fontId="52" fillId="9" borderId="86" xfId="5" applyNumberFormat="1" applyFont="1" applyFill="1" applyBorder="1" applyAlignment="1">
      <alignment vertical="center"/>
    </xf>
    <xf numFmtId="3" fontId="52" fillId="9" borderId="20" xfId="5" applyNumberFormat="1" applyFont="1" applyFill="1" applyBorder="1" applyAlignment="1">
      <alignment vertical="center"/>
    </xf>
    <xf numFmtId="3" fontId="34" fillId="0" borderId="0" xfId="5" applyNumberFormat="1" applyFont="1" applyBorder="1" applyAlignment="1">
      <alignment horizontal="center"/>
    </xf>
    <xf numFmtId="3" fontId="52" fillId="0" borderId="0" xfId="5" applyNumberFormat="1" applyFont="1" applyBorder="1" applyAlignment="1"/>
    <xf numFmtId="3" fontId="62" fillId="0" borderId="0" xfId="5" applyNumberFormat="1" applyFont="1" applyBorder="1" applyAlignment="1"/>
    <xf numFmtId="3" fontId="52" fillId="0" borderId="60" xfId="5" applyNumberFormat="1" applyFont="1" applyBorder="1" applyAlignment="1">
      <alignment horizontal="center" vertical="center" wrapText="1"/>
    </xf>
    <xf numFmtId="3" fontId="56" fillId="0" borderId="0" xfId="5" applyNumberFormat="1" applyFont="1" applyBorder="1" applyAlignment="1"/>
    <xf numFmtId="0" fontId="11" fillId="0" borderId="0" xfId="5" applyAlignment="1"/>
    <xf numFmtId="3" fontId="51" fillId="0" borderId="0" xfId="5" applyNumberFormat="1" applyFont="1" applyBorder="1" applyAlignment="1">
      <alignment horizontal="center" vertical="center" wrapText="1"/>
    </xf>
    <xf numFmtId="3" fontId="49" fillId="0" borderId="0" xfId="5" applyNumberFormat="1" applyFont="1" applyBorder="1" applyAlignment="1"/>
    <xf numFmtId="3" fontId="36" fillId="0" borderId="0" xfId="5" applyNumberFormat="1" applyFont="1" applyBorder="1" applyAlignment="1"/>
    <xf numFmtId="3" fontId="51" fillId="0" borderId="0" xfId="5" applyNumberFormat="1" applyFont="1" applyBorder="1" applyAlignment="1">
      <alignment vertical="center"/>
    </xf>
    <xf numFmtId="0" fontId="50" fillId="0" borderId="0" xfId="5" applyFont="1" applyAlignment="1"/>
    <xf numFmtId="0" fontId="28" fillId="8" borderId="50" xfId="5" applyFont="1" applyFill="1" applyBorder="1" applyAlignment="1">
      <alignment horizontal="center" vertical="center"/>
    </xf>
    <xf numFmtId="0" fontId="28" fillId="8" borderId="22" xfId="5" applyFont="1" applyFill="1" applyBorder="1" applyAlignment="1">
      <alignment horizontal="center" vertical="center"/>
    </xf>
    <xf numFmtId="0" fontId="28" fillId="8" borderId="89" xfId="5" applyFont="1" applyFill="1" applyBorder="1" applyAlignment="1">
      <alignment horizontal="center" vertical="center"/>
    </xf>
    <xf numFmtId="3" fontId="28" fillId="8" borderId="40" xfId="5" applyNumberFormat="1" applyFont="1" applyFill="1" applyBorder="1" applyAlignment="1">
      <alignment horizontal="center" vertical="center"/>
    </xf>
    <xf numFmtId="3" fontId="28" fillId="8" borderId="68" xfId="5" applyNumberFormat="1" applyFont="1" applyFill="1" applyBorder="1" applyAlignment="1">
      <alignment horizontal="center" vertical="center" textRotation="255"/>
    </xf>
    <xf numFmtId="3" fontId="28" fillId="8" borderId="0" xfId="5" applyNumberFormat="1" applyFont="1" applyFill="1" applyBorder="1" applyAlignment="1">
      <alignment horizontal="left" vertical="center"/>
    </xf>
    <xf numFmtId="3" fontId="62" fillId="0" borderId="11" xfId="5" applyNumberFormat="1" applyFont="1" applyBorder="1" applyAlignment="1">
      <alignment horizontal="right" vertical="center"/>
    </xf>
    <xf numFmtId="3" fontId="51" fillId="0" borderId="67" xfId="5" applyNumberFormat="1" applyFont="1" applyBorder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62" fillId="0" borderId="0" xfId="5" applyNumberFormat="1" applyFont="1" applyBorder="1" applyAlignment="1">
      <alignment horizontal="right" vertical="center"/>
    </xf>
    <xf numFmtId="3" fontId="51" fillId="0" borderId="90" xfId="5" applyNumberFormat="1" applyFont="1" applyBorder="1" applyAlignment="1">
      <alignment horizontal="center" vertical="center"/>
    </xf>
    <xf numFmtId="3" fontId="28" fillId="8" borderId="0" xfId="5" applyNumberFormat="1" applyFont="1" applyFill="1" applyBorder="1" applyAlignment="1">
      <alignment horizontal="center" vertical="center" textRotation="255"/>
    </xf>
    <xf numFmtId="3" fontId="28" fillId="8" borderId="91" xfId="5" applyNumberFormat="1" applyFont="1" applyFill="1" applyBorder="1" applyAlignment="1">
      <alignment horizontal="center" vertical="center"/>
    </xf>
    <xf numFmtId="3" fontId="62" fillId="0" borderId="38" xfId="5" applyNumberFormat="1" applyFont="1" applyBorder="1" applyAlignment="1">
      <alignment horizontal="right" vertical="center"/>
    </xf>
    <xf numFmtId="3" fontId="28" fillId="8" borderId="4" xfId="5" applyNumberFormat="1" applyFont="1" applyFill="1" applyBorder="1" applyAlignment="1">
      <alignment horizontal="left" vertical="center"/>
    </xf>
    <xf numFmtId="3" fontId="28" fillId="8" borderId="5" xfId="5" applyNumberFormat="1" applyFont="1" applyFill="1" applyBorder="1" applyAlignment="1">
      <alignment horizontal="left" vertical="center"/>
    </xf>
    <xf numFmtId="3" fontId="28" fillId="8" borderId="93" xfId="5" applyNumberFormat="1" applyFont="1" applyFill="1" applyBorder="1" applyAlignment="1">
      <alignment horizontal="left" vertical="center"/>
    </xf>
    <xf numFmtId="3" fontId="62" fillId="0" borderId="1" xfId="5" applyNumberFormat="1" applyFont="1" applyBorder="1" applyAlignment="1">
      <alignment horizontal="right" vertical="center"/>
    </xf>
    <xf numFmtId="3" fontId="51" fillId="0" borderId="0" xfId="5" applyNumberFormat="1" applyFont="1" applyBorder="1" applyAlignment="1">
      <alignment horizontal="center" vertical="center"/>
    </xf>
    <xf numFmtId="3" fontId="28" fillId="8" borderId="44" xfId="5" applyNumberFormat="1" applyFont="1" applyFill="1" applyBorder="1" applyAlignment="1">
      <alignment horizontal="center" vertical="center" textRotation="255"/>
    </xf>
    <xf numFmtId="3" fontId="28" fillId="8" borderId="90" xfId="5" applyNumberFormat="1" applyFont="1" applyFill="1" applyBorder="1" applyAlignment="1">
      <alignment horizontal="left" vertical="center"/>
    </xf>
    <xf numFmtId="3" fontId="63" fillId="7" borderId="2" xfId="5" applyNumberFormat="1" applyFont="1" applyFill="1" applyBorder="1" applyAlignment="1">
      <alignment horizontal="center" vertical="center"/>
    </xf>
    <xf numFmtId="3" fontId="51" fillId="0" borderId="67" xfId="5" applyNumberFormat="1" applyFont="1" applyBorder="1" applyAlignment="1">
      <alignment horizontal="left" vertical="center"/>
    </xf>
    <xf numFmtId="3" fontId="51" fillId="0" borderId="0" xfId="5" applyNumberFormat="1" applyFont="1" applyBorder="1" applyAlignment="1">
      <alignment horizontal="left" vertical="center"/>
    </xf>
    <xf numFmtId="3" fontId="51" fillId="0" borderId="44" xfId="5" applyNumberFormat="1" applyFont="1" applyBorder="1" applyAlignment="1">
      <alignment horizontal="center" vertical="center"/>
    </xf>
    <xf numFmtId="3" fontId="50" fillId="0" borderId="0" xfId="5" applyNumberFormat="1" applyFont="1" applyBorder="1" applyAlignment="1">
      <alignment horizontal="left" wrapText="1"/>
    </xf>
    <xf numFmtId="49" fontId="28" fillId="8" borderId="64" xfId="5" applyNumberFormat="1" applyFont="1" applyFill="1" applyBorder="1" applyAlignment="1">
      <alignment horizontal="center" vertical="center"/>
    </xf>
    <xf numFmtId="49" fontId="28" fillId="8" borderId="2" xfId="5" applyNumberFormat="1" applyFont="1" applyFill="1" applyBorder="1" applyAlignment="1">
      <alignment horizontal="center" vertical="center"/>
    </xf>
    <xf numFmtId="3" fontId="28" fillId="8" borderId="2" xfId="5" applyNumberFormat="1" applyFont="1" applyFill="1" applyBorder="1" applyAlignment="1">
      <alignment horizontal="left" vertical="center"/>
    </xf>
    <xf numFmtId="49" fontId="28" fillId="8" borderId="68" xfId="5" applyNumberFormat="1" applyFont="1" applyFill="1" applyBorder="1" applyAlignment="1">
      <alignment horizontal="center" vertical="center" textRotation="255"/>
    </xf>
    <xf numFmtId="49" fontId="28" fillId="8" borderId="34" xfId="5" applyNumberFormat="1" applyFont="1" applyFill="1" applyBorder="1" applyAlignment="1">
      <alignment horizontal="center" vertical="center" textRotation="255"/>
    </xf>
    <xf numFmtId="178" fontId="62" fillId="0" borderId="0" xfId="5" applyNumberFormat="1" applyFont="1" applyBorder="1" applyAlignment="1">
      <alignment horizontal="right" vertical="center"/>
    </xf>
    <xf numFmtId="49" fontId="28" fillId="8" borderId="89" xfId="5" applyNumberFormat="1" applyFont="1" applyFill="1" applyBorder="1" applyAlignment="1">
      <alignment horizontal="center" vertical="center"/>
    </xf>
    <xf numFmtId="3" fontId="62" fillId="0" borderId="56" xfId="5" applyNumberFormat="1" applyFont="1" applyBorder="1" applyAlignment="1">
      <alignment horizontal="right" vertical="center"/>
    </xf>
    <xf numFmtId="3" fontId="50" fillId="0" borderId="86" xfId="5" applyNumberFormat="1" applyFont="1" applyBorder="1" applyAlignment="1">
      <alignment horizontal="center" vertical="center"/>
    </xf>
    <xf numFmtId="3" fontId="50" fillId="0" borderId="54" xfId="5" applyNumberFormat="1" applyFont="1" applyBorder="1" applyAlignment="1">
      <alignment horizontal="center" vertical="center"/>
    </xf>
    <xf numFmtId="3" fontId="50" fillId="0" borderId="95" xfId="5" applyNumberFormat="1" applyFont="1" applyBorder="1" applyAlignment="1">
      <alignment horizontal="center" vertical="center"/>
    </xf>
    <xf numFmtId="0" fontId="64" fillId="0" borderId="0" xfId="5" applyFont="1" applyAlignment="1">
      <alignment horizontal="left" vertical="center"/>
    </xf>
    <xf numFmtId="0" fontId="11" fillId="0" borderId="0" xfId="5" applyAlignment="1">
      <alignment vertical="center"/>
    </xf>
    <xf numFmtId="0" fontId="10" fillId="0" borderId="0" xfId="5" applyFont="1">
      <alignment vertical="center"/>
    </xf>
    <xf numFmtId="0" fontId="65" fillId="0" borderId="0" xfId="5" applyFont="1" applyAlignment="1">
      <alignment horizontal="left" vertical="center"/>
    </xf>
    <xf numFmtId="0" fontId="66" fillId="0" borderId="0" xfId="5" applyFont="1" applyAlignment="1">
      <alignment horizontal="left" vertical="center"/>
    </xf>
    <xf numFmtId="0" fontId="67" fillId="0" borderId="0" xfId="5" applyFont="1">
      <alignment vertical="center"/>
    </xf>
    <xf numFmtId="0" fontId="65" fillId="0" borderId="1" xfId="5" applyFont="1" applyBorder="1" applyAlignment="1">
      <alignment horizontal="center" vertical="center"/>
    </xf>
    <xf numFmtId="49" fontId="11" fillId="0" borderId="0" xfId="5" applyNumberFormat="1" applyAlignment="1">
      <alignment horizontal="right" vertical="center"/>
    </xf>
    <xf numFmtId="49" fontId="9" fillId="0" borderId="0" xfId="5" applyNumberFormat="1" applyFont="1" applyAlignment="1">
      <alignment horizontal="right" vertical="center"/>
    </xf>
    <xf numFmtId="0" fontId="68" fillId="0" borderId="0" xfId="5" applyFont="1">
      <alignment vertical="center"/>
    </xf>
    <xf numFmtId="49" fontId="8" fillId="0" borderId="0" xfId="5" applyNumberFormat="1" applyFont="1" applyAlignment="1">
      <alignment horizontal="right" vertical="center"/>
    </xf>
    <xf numFmtId="0" fontId="69" fillId="0" borderId="0" xfId="5" applyFont="1" applyAlignment="1">
      <alignment horizontal="left" vertical="center"/>
    </xf>
    <xf numFmtId="0" fontId="7" fillId="0" borderId="0" xfId="5" applyFont="1">
      <alignment vertical="center"/>
    </xf>
    <xf numFmtId="49" fontId="6" fillId="0" borderId="0" xfId="5" applyNumberFormat="1" applyFont="1" applyAlignment="1">
      <alignment horizontal="right" vertical="center"/>
    </xf>
    <xf numFmtId="0" fontId="25" fillId="0" borderId="0" xfId="5" applyFont="1" applyBorder="1" applyAlignment="1">
      <alignment horizontal="left" vertical="center"/>
    </xf>
    <xf numFmtId="0" fontId="50" fillId="0" borderId="0" xfId="5" applyFont="1" applyBorder="1" applyAlignment="1">
      <alignment horizontal="left" vertical="top"/>
    </xf>
    <xf numFmtId="0" fontId="25" fillId="0" borderId="0" xfId="5" applyFont="1" applyAlignment="1">
      <alignment horizontal="left" vertical="center"/>
    </xf>
    <xf numFmtId="0" fontId="5" fillId="0" borderId="0" xfId="5" applyFont="1" applyAlignment="1">
      <alignment horizontal="right" vertical="center"/>
    </xf>
    <xf numFmtId="49" fontId="4" fillId="0" borderId="0" xfId="5" applyNumberFormat="1" applyFont="1" applyAlignment="1">
      <alignment horizontal="left" vertical="center"/>
    </xf>
    <xf numFmtId="0" fontId="11" fillId="0" borderId="0" xfId="5" applyAlignment="1">
      <alignment horizontal="left" vertical="center"/>
    </xf>
    <xf numFmtId="49" fontId="11" fillId="0" borderId="0" xfId="5" applyNumberFormat="1" applyAlignment="1">
      <alignment horizontal="left" vertical="center"/>
    </xf>
    <xf numFmtId="0" fontId="11" fillId="0" borderId="1" xfId="5" applyBorder="1" applyAlignment="1">
      <alignment horizontal="left" vertical="center"/>
    </xf>
    <xf numFmtId="0" fontId="11" fillId="3" borderId="1" xfId="5" applyFill="1" applyBorder="1" applyAlignment="1">
      <alignment horizontal="left" vertical="center"/>
    </xf>
    <xf numFmtId="0" fontId="4" fillId="3" borderId="1" xfId="5" applyFont="1" applyFill="1" applyBorder="1" applyAlignment="1">
      <alignment horizontal="center" vertical="center"/>
    </xf>
    <xf numFmtId="0" fontId="4" fillId="3" borderId="13" xfId="5" applyFont="1" applyFill="1" applyBorder="1" applyAlignment="1">
      <alignment horizontal="center" vertical="center"/>
    </xf>
    <xf numFmtId="0" fontId="4" fillId="3" borderId="14" xfId="5" applyFont="1" applyFill="1" applyBorder="1" applyAlignment="1">
      <alignment horizontal="center" vertical="center"/>
    </xf>
    <xf numFmtId="0" fontId="11" fillId="0" borderId="13" xfId="5" applyBorder="1" applyAlignment="1">
      <alignment horizontal="left" vertical="center"/>
    </xf>
    <xf numFmtId="0" fontId="11" fillId="0" borderId="14" xfId="5" applyBorder="1" applyAlignment="1">
      <alignment horizontal="left" vertical="center"/>
    </xf>
    <xf numFmtId="0" fontId="11" fillId="3" borderId="13" xfId="5" applyFill="1" applyBorder="1" applyAlignment="1">
      <alignment horizontal="left" vertical="center"/>
    </xf>
    <xf numFmtId="0" fontId="11" fillId="3" borderId="14" xfId="5" applyFill="1" applyBorder="1" applyAlignment="1">
      <alignment horizontal="left" vertical="center"/>
    </xf>
    <xf numFmtId="0" fontId="11" fillId="3" borderId="39" xfId="5" applyFill="1" applyBorder="1" applyAlignment="1">
      <alignment horizontal="left" vertical="center"/>
    </xf>
    <xf numFmtId="0" fontId="11" fillId="3" borderId="40" xfId="5" applyFill="1" applyBorder="1" applyAlignment="1">
      <alignment horizontal="left" vertical="center"/>
    </xf>
    <xf numFmtId="0" fontId="11" fillId="3" borderId="41" xfId="5" applyFill="1" applyBorder="1" applyAlignment="1">
      <alignment horizontal="left" vertical="center"/>
    </xf>
    <xf numFmtId="0" fontId="11" fillId="3" borderId="80" xfId="5" applyFill="1" applyBorder="1" applyAlignment="1">
      <alignment horizontal="left" vertical="center"/>
    </xf>
    <xf numFmtId="0" fontId="11" fillId="3" borderId="38" xfId="5" applyFill="1" applyBorder="1" applyAlignment="1">
      <alignment horizontal="left" vertical="center"/>
    </xf>
    <xf numFmtId="0" fontId="11" fillId="3" borderId="45" xfId="5" applyFill="1" applyBorder="1" applyAlignment="1">
      <alignment horizontal="left" vertical="center"/>
    </xf>
    <xf numFmtId="0" fontId="4" fillId="0" borderId="96" xfId="5" applyFont="1" applyBorder="1" applyAlignment="1">
      <alignment horizontal="center" vertical="center"/>
    </xf>
    <xf numFmtId="0" fontId="11" fillId="0" borderId="35" xfId="5" applyBorder="1" applyAlignment="1">
      <alignment horizontal="left" vertical="center"/>
    </xf>
    <xf numFmtId="0" fontId="11" fillId="0" borderId="97" xfId="5" applyBorder="1" applyAlignment="1">
      <alignment horizontal="left" vertical="center"/>
    </xf>
    <xf numFmtId="0" fontId="4" fillId="0" borderId="10" xfId="5" applyFont="1" applyBorder="1" applyAlignment="1">
      <alignment horizontal="center" vertical="center" wrapText="1"/>
    </xf>
    <xf numFmtId="0" fontId="4" fillId="0" borderId="11" xfId="5" applyFont="1" applyBorder="1" applyAlignment="1">
      <alignment horizontal="center" vertical="center" wrapText="1"/>
    </xf>
    <xf numFmtId="0" fontId="4" fillId="0" borderId="12" xfId="5" applyFont="1" applyBorder="1" applyAlignment="1">
      <alignment horizontal="center" vertical="center" wrapText="1"/>
    </xf>
    <xf numFmtId="0" fontId="4" fillId="0" borderId="12" xfId="5" applyFont="1" applyBorder="1" applyAlignment="1">
      <alignment horizontal="center" vertical="center"/>
    </xf>
    <xf numFmtId="49" fontId="70" fillId="0" borderId="0" xfId="5" applyNumberFormat="1" applyFont="1" applyAlignment="1">
      <alignment horizontal="left" vertical="center"/>
    </xf>
    <xf numFmtId="0" fontId="11" fillId="0" borderId="39" xfId="5" applyBorder="1" applyAlignment="1">
      <alignment horizontal="left" vertical="center"/>
    </xf>
    <xf numFmtId="0" fontId="11" fillId="0" borderId="41" xfId="5" applyBorder="1" applyAlignment="1">
      <alignment horizontal="left" vertical="center"/>
    </xf>
    <xf numFmtId="0" fontId="3" fillId="0" borderId="0" xfId="5" applyFont="1" applyAlignment="1">
      <alignment horizontal="right" vertical="center"/>
    </xf>
    <xf numFmtId="49" fontId="4" fillId="0" borderId="0" xfId="5" applyNumberFormat="1" applyFont="1" applyAlignment="1">
      <alignment horizontal="center" vertical="center"/>
    </xf>
    <xf numFmtId="49" fontId="4" fillId="0" borderId="1" xfId="5" applyNumberFormat="1" applyFont="1" applyBorder="1" applyAlignment="1">
      <alignment horizontal="center" vertical="center"/>
    </xf>
    <xf numFmtId="49" fontId="2" fillId="0" borderId="1" xfId="5" applyNumberFormat="1" applyFont="1" applyBorder="1" applyAlignment="1">
      <alignment horizontal="center" vertical="center"/>
    </xf>
    <xf numFmtId="49" fontId="2" fillId="0" borderId="1" xfId="5" applyNumberFormat="1" applyFont="1" applyBorder="1" applyAlignment="1">
      <alignment horizontal="right" vertical="center"/>
    </xf>
    <xf numFmtId="49" fontId="2" fillId="0" borderId="0" xfId="5" applyNumberFormat="1" applyFont="1" applyBorder="1" applyAlignment="1">
      <alignment horizontal="center" vertical="center"/>
    </xf>
    <xf numFmtId="49" fontId="2" fillId="0" borderId="0" xfId="5" applyNumberFormat="1" applyFont="1" applyBorder="1" applyAlignment="1">
      <alignment horizontal="right" vertical="center"/>
    </xf>
    <xf numFmtId="38" fontId="17" fillId="2" borderId="2" xfId="1" applyFont="1" applyFill="1" applyBorder="1" applyAlignment="1">
      <alignment horizontal="right" vertical="center" shrinkToFit="1"/>
    </xf>
    <xf numFmtId="38" fontId="17" fillId="2" borderId="3" xfId="1" applyFont="1" applyFill="1" applyBorder="1" applyAlignment="1">
      <alignment horizontal="right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5" fillId="0" borderId="1" xfId="5" applyFont="1" applyBorder="1" applyAlignment="1">
      <alignment horizontal="center" vertical="center"/>
    </xf>
    <xf numFmtId="0" fontId="65" fillId="0" borderId="1" xfId="5" applyFont="1" applyBorder="1" applyAlignment="1">
      <alignment horizontal="left" vertical="center"/>
    </xf>
    <xf numFmtId="49" fontId="4" fillId="0" borderId="79" xfId="5" applyNumberFormat="1" applyFont="1" applyBorder="1" applyAlignment="1">
      <alignment horizontal="left" vertical="center" wrapText="1"/>
    </xf>
    <xf numFmtId="49" fontId="4" fillId="0" borderId="91" xfId="5" applyNumberFormat="1" applyFont="1" applyBorder="1" applyAlignment="1">
      <alignment horizontal="left" vertical="center" wrapText="1"/>
    </xf>
    <xf numFmtId="49" fontId="4" fillId="0" borderId="4" xfId="5" applyNumberFormat="1" applyFont="1" applyBorder="1" applyAlignment="1">
      <alignment horizontal="left" vertical="center" wrapText="1"/>
    </xf>
    <xf numFmtId="49" fontId="4" fillId="0" borderId="5" xfId="5" applyNumberFormat="1" applyFont="1" applyBorder="1" applyAlignment="1">
      <alignment horizontal="left" vertical="center" wrapText="1"/>
    </xf>
    <xf numFmtId="49" fontId="4" fillId="0" borderId="79" xfId="5" applyNumberFormat="1" applyFont="1" applyBorder="1" applyAlignment="1">
      <alignment horizontal="left" vertical="center"/>
    </xf>
    <xf numFmtId="49" fontId="4" fillId="0" borderId="91" xfId="5" applyNumberFormat="1" applyFont="1" applyBorder="1" applyAlignment="1">
      <alignment horizontal="left" vertical="center"/>
    </xf>
    <xf numFmtId="49" fontId="4" fillId="0" borderId="4" xfId="5" applyNumberFormat="1" applyFont="1" applyBorder="1" applyAlignment="1">
      <alignment horizontal="left" vertical="center"/>
    </xf>
    <xf numFmtId="49" fontId="4" fillId="0" borderId="5" xfId="5" applyNumberFormat="1" applyFont="1" applyBorder="1" applyAlignment="1">
      <alignment horizontal="left" vertical="center"/>
    </xf>
    <xf numFmtId="49" fontId="11" fillId="0" borderId="99" xfId="5" applyNumberFormat="1" applyBorder="1" applyAlignment="1">
      <alignment horizontal="center" vertical="center"/>
    </xf>
    <xf numFmtId="49" fontId="11" fillId="0" borderId="100" xfId="5" applyNumberFormat="1" applyBorder="1" applyAlignment="1">
      <alignment horizontal="center" vertical="center"/>
    </xf>
    <xf numFmtId="49" fontId="11" fillId="0" borderId="104" xfId="5" applyNumberFormat="1" applyBorder="1" applyAlignment="1">
      <alignment horizontal="center" vertical="center"/>
    </xf>
    <xf numFmtId="49" fontId="11" fillId="0" borderId="105" xfId="5" applyNumberFormat="1" applyBorder="1" applyAlignment="1">
      <alignment horizontal="center" vertical="center"/>
    </xf>
    <xf numFmtId="49" fontId="11" fillId="0" borderId="101" xfId="5" applyNumberFormat="1" applyBorder="1" applyAlignment="1">
      <alignment horizontal="center" vertical="center"/>
    </xf>
    <xf numFmtId="49" fontId="11" fillId="0" borderId="102" xfId="5" applyNumberFormat="1" applyBorder="1" applyAlignment="1">
      <alignment horizontal="center" vertical="center"/>
    </xf>
    <xf numFmtId="49" fontId="71" fillId="0" borderId="91" xfId="5" applyNumberFormat="1" applyFont="1" applyBorder="1" applyAlignment="1">
      <alignment horizontal="left" vertical="center"/>
    </xf>
    <xf numFmtId="49" fontId="71" fillId="0" borderId="4" xfId="5" applyNumberFormat="1" applyFont="1" applyBorder="1" applyAlignment="1">
      <alignment horizontal="left" vertical="center"/>
    </xf>
    <xf numFmtId="49" fontId="71" fillId="0" borderId="5" xfId="5" applyNumberFormat="1" applyFont="1" applyBorder="1" applyAlignment="1">
      <alignment horizontal="left" vertical="center"/>
    </xf>
    <xf numFmtId="49" fontId="4" fillId="0" borderId="65" xfId="5" applyNumberFormat="1" applyFont="1" applyBorder="1" applyAlignment="1">
      <alignment horizontal="left" vertical="center"/>
    </xf>
    <xf numFmtId="49" fontId="4" fillId="0" borderId="66" xfId="5" applyNumberFormat="1" applyFont="1" applyBorder="1" applyAlignment="1">
      <alignment horizontal="left" vertical="center"/>
    </xf>
    <xf numFmtId="49" fontId="4" fillId="0" borderId="65" xfId="5" applyNumberFormat="1" applyFont="1" applyBorder="1" applyAlignment="1">
      <alignment horizontal="left" vertical="center" wrapText="1"/>
    </xf>
    <xf numFmtId="49" fontId="4" fillId="0" borderId="66" xfId="5" applyNumberFormat="1" applyFont="1" applyBorder="1" applyAlignment="1">
      <alignment horizontal="left" vertical="center" wrapText="1"/>
    </xf>
    <xf numFmtId="0" fontId="4" fillId="0" borderId="49" xfId="5" applyFont="1" applyBorder="1" applyAlignment="1">
      <alignment horizontal="center" vertical="center" wrapText="1"/>
    </xf>
    <xf numFmtId="0" fontId="4" fillId="0" borderId="50" xfId="5" applyFont="1" applyBorder="1" applyAlignment="1">
      <alignment horizontal="center" vertical="center" wrapText="1"/>
    </xf>
    <xf numFmtId="0" fontId="4" fillId="0" borderId="59" xfId="5" applyFont="1" applyBorder="1" applyAlignment="1">
      <alignment horizontal="center" vertical="center" wrapText="1"/>
    </xf>
    <xf numFmtId="49" fontId="4" fillId="0" borderId="1" xfId="5" applyNumberFormat="1" applyFont="1" applyBorder="1" applyAlignment="1">
      <alignment horizontal="left" vertical="center"/>
    </xf>
    <xf numFmtId="49" fontId="4" fillId="0" borderId="1" xfId="5" applyNumberFormat="1" applyFont="1" applyBorder="1" applyAlignment="1">
      <alignment horizontal="center" vertical="center"/>
    </xf>
    <xf numFmtId="49" fontId="4" fillId="0" borderId="65" xfId="5" applyNumberFormat="1" applyFont="1" applyBorder="1" applyAlignment="1">
      <alignment horizontal="center" vertical="center"/>
    </xf>
    <xf numFmtId="49" fontId="4" fillId="0" borderId="103" xfId="5" applyNumberFormat="1" applyFont="1" applyBorder="1" applyAlignment="1">
      <alignment horizontal="center" vertical="center"/>
    </xf>
    <xf numFmtId="49" fontId="4" fillId="0" borderId="98" xfId="5" applyNumberFormat="1" applyFont="1" applyBorder="1" applyAlignment="1">
      <alignment horizontal="center" vertical="center"/>
    </xf>
    <xf numFmtId="49" fontId="1" fillId="0" borderId="0" xfId="5" applyNumberFormat="1" applyFont="1" applyAlignment="1">
      <alignment horizontal="right" vertical="center"/>
    </xf>
    <xf numFmtId="49" fontId="4" fillId="0" borderId="0" xfId="5" applyNumberFormat="1" applyFont="1" applyAlignment="1">
      <alignment horizontal="right" vertical="center"/>
    </xf>
    <xf numFmtId="49" fontId="2" fillId="0" borderId="1" xfId="5" applyNumberFormat="1" applyFont="1" applyBorder="1" applyAlignment="1">
      <alignment horizontal="left" vertical="center"/>
    </xf>
    <xf numFmtId="49" fontId="1" fillId="0" borderId="1" xfId="5" applyNumberFormat="1" applyFont="1" applyBorder="1" applyAlignment="1">
      <alignment horizontal="right" vertical="center"/>
    </xf>
    <xf numFmtId="49" fontId="2" fillId="0" borderId="1" xfId="5" applyNumberFormat="1" applyFont="1" applyBorder="1" applyAlignment="1">
      <alignment horizontal="right" vertical="center"/>
    </xf>
    <xf numFmtId="49" fontId="4" fillId="0" borderId="0" xfId="5" applyNumberFormat="1" applyFont="1" applyAlignment="1">
      <alignment horizontal="center" vertical="center"/>
    </xf>
    <xf numFmtId="3" fontId="50" fillId="0" borderId="0" xfId="5" applyNumberFormat="1" applyFont="1" applyBorder="1" applyAlignment="1">
      <alignment horizontal="center" vertical="center"/>
    </xf>
    <xf numFmtId="49" fontId="28" fillId="8" borderId="39" xfId="5" applyNumberFormat="1" applyFont="1" applyFill="1" applyBorder="1" applyAlignment="1">
      <alignment horizontal="center" vertical="center"/>
    </xf>
    <xf numFmtId="49" fontId="28" fillId="8" borderId="56" xfId="5" applyNumberFormat="1" applyFont="1" applyFill="1" applyBorder="1" applyAlignment="1">
      <alignment horizontal="center" vertical="center"/>
    </xf>
    <xf numFmtId="49" fontId="28" fillId="8" borderId="40" xfId="5" applyNumberFormat="1" applyFont="1" applyFill="1" applyBorder="1" applyAlignment="1">
      <alignment horizontal="center" vertical="center"/>
    </xf>
    <xf numFmtId="49" fontId="28" fillId="8" borderId="88" xfId="5" applyNumberFormat="1" applyFont="1" applyFill="1" applyBorder="1" applyAlignment="1">
      <alignment horizontal="center" vertical="center"/>
    </xf>
    <xf numFmtId="49" fontId="28" fillId="8" borderId="41" xfId="5" applyNumberFormat="1" applyFont="1" applyFill="1" applyBorder="1" applyAlignment="1">
      <alignment horizontal="center" vertical="center"/>
    </xf>
    <xf numFmtId="3" fontId="62" fillId="0" borderId="56" xfId="5" applyNumberFormat="1" applyFont="1" applyBorder="1" applyAlignment="1">
      <alignment horizontal="right" vertical="center"/>
    </xf>
    <xf numFmtId="3" fontId="62" fillId="0" borderId="40" xfId="5" applyNumberFormat="1" applyFont="1" applyBorder="1" applyAlignment="1">
      <alignment horizontal="right" vertical="center"/>
    </xf>
    <xf numFmtId="3" fontId="50" fillId="0" borderId="60" xfId="5" applyNumberFormat="1" applyFont="1" applyBorder="1" applyAlignment="1">
      <alignment horizontal="center" vertical="center"/>
    </xf>
    <xf numFmtId="3" fontId="51" fillId="0" borderId="67" xfId="5" applyNumberFormat="1" applyFont="1" applyBorder="1" applyAlignment="1">
      <alignment horizontal="left" vertical="center"/>
    </xf>
    <xf numFmtId="3" fontId="51" fillId="0" borderId="0" xfId="5" applyNumberFormat="1" applyFont="1" applyBorder="1" applyAlignment="1">
      <alignment horizontal="left" vertical="center"/>
    </xf>
    <xf numFmtId="3" fontId="28" fillId="8" borderId="1" xfId="5" applyNumberFormat="1" applyFont="1" applyFill="1" applyBorder="1" applyAlignment="1">
      <alignment horizontal="left" vertical="center"/>
    </xf>
    <xf numFmtId="3" fontId="28" fillId="8" borderId="65" xfId="5" applyNumberFormat="1" applyFont="1" applyFill="1" applyBorder="1" applyAlignment="1">
      <alignment horizontal="left" vertical="center"/>
    </xf>
    <xf numFmtId="3" fontId="28" fillId="8" borderId="14" xfId="5" applyNumberFormat="1" applyFont="1" applyFill="1" applyBorder="1" applyAlignment="1">
      <alignment horizontal="left" vertical="center"/>
    </xf>
    <xf numFmtId="3" fontId="62" fillId="0" borderId="3" xfId="5" applyNumberFormat="1" applyFont="1" applyBorder="1" applyAlignment="1">
      <alignment horizontal="right" vertical="center"/>
    </xf>
    <xf numFmtId="3" fontId="62" fillId="0" borderId="1" xfId="5" applyNumberFormat="1" applyFont="1" applyBorder="1" applyAlignment="1">
      <alignment horizontal="right" vertical="center"/>
    </xf>
    <xf numFmtId="3" fontId="62" fillId="0" borderId="11" xfId="5" applyNumberFormat="1" applyFont="1" applyBorder="1" applyAlignment="1">
      <alignment horizontal="right" vertical="center"/>
    </xf>
    <xf numFmtId="3" fontId="62" fillId="0" borderId="4" xfId="5" applyNumberFormat="1" applyFont="1" applyBorder="1" applyAlignment="1">
      <alignment horizontal="right" vertical="center"/>
    </xf>
    <xf numFmtId="49" fontId="28" fillId="8" borderId="46" xfId="5" applyNumberFormat="1" applyFont="1" applyFill="1" applyBorder="1" applyAlignment="1">
      <alignment horizontal="center" vertical="center" textRotation="255"/>
    </xf>
    <xf numFmtId="49" fontId="28" fillId="8" borderId="10" xfId="5" applyNumberFormat="1" applyFont="1" applyFill="1" applyBorder="1" applyAlignment="1">
      <alignment horizontal="center" vertical="center" textRotation="255"/>
    </xf>
    <xf numFmtId="3" fontId="28" fillId="8" borderId="11" xfId="5" applyNumberFormat="1" applyFont="1" applyFill="1" applyBorder="1" applyAlignment="1">
      <alignment horizontal="left" vertical="center"/>
    </xf>
    <xf numFmtId="3" fontId="28" fillId="8" borderId="4" xfId="5" applyNumberFormat="1" applyFont="1" applyFill="1" applyBorder="1" applyAlignment="1">
      <alignment horizontal="left" vertical="center"/>
    </xf>
    <xf numFmtId="3" fontId="28" fillId="8" borderId="12" xfId="5" applyNumberFormat="1" applyFont="1" applyFill="1" applyBorder="1" applyAlignment="1">
      <alignment horizontal="left" vertical="center"/>
    </xf>
    <xf numFmtId="3" fontId="28" fillId="8" borderId="2" xfId="5" applyNumberFormat="1" applyFont="1" applyFill="1" applyBorder="1" applyAlignment="1">
      <alignment horizontal="left" vertical="center"/>
    </xf>
    <xf numFmtId="3" fontId="28" fillId="8" borderId="66" xfId="5" applyNumberFormat="1" applyFont="1" applyFill="1" applyBorder="1" applyAlignment="1">
      <alignment horizontal="left" vertical="center"/>
    </xf>
    <xf numFmtId="3" fontId="52" fillId="0" borderId="0" xfId="5" applyNumberFormat="1" applyFont="1" applyBorder="1" applyAlignment="1">
      <alignment horizontal="left" vertical="center"/>
    </xf>
    <xf numFmtId="177" fontId="62" fillId="16" borderId="44" xfId="5" applyNumberFormat="1" applyFont="1" applyFill="1" applyBorder="1" applyAlignment="1">
      <alignment horizontal="right" vertical="center"/>
    </xf>
    <xf numFmtId="177" fontId="62" fillId="16" borderId="90" xfId="5" applyNumberFormat="1" applyFont="1" applyFill="1" applyBorder="1" applyAlignment="1">
      <alignment horizontal="right" vertical="center"/>
    </xf>
    <xf numFmtId="177" fontId="62" fillId="16" borderId="53" xfId="5" applyNumberFormat="1" applyFont="1" applyFill="1" applyBorder="1" applyAlignment="1">
      <alignment horizontal="right" vertical="center"/>
    </xf>
    <xf numFmtId="177" fontId="62" fillId="16" borderId="95" xfId="5" applyNumberFormat="1" applyFont="1" applyFill="1" applyBorder="1" applyAlignment="1">
      <alignment horizontal="right" vertical="center"/>
    </xf>
    <xf numFmtId="3" fontId="51" fillId="0" borderId="0" xfId="5" applyNumberFormat="1" applyFont="1" applyBorder="1" applyAlignment="1">
      <alignment horizontal="center" vertical="center"/>
    </xf>
    <xf numFmtId="3" fontId="51" fillId="0" borderId="42" xfId="5" applyNumberFormat="1" applyFont="1" applyBorder="1" applyAlignment="1">
      <alignment horizontal="center" vertical="center"/>
    </xf>
    <xf numFmtId="3" fontId="51" fillId="0" borderId="94" xfId="5" applyNumberFormat="1" applyFont="1" applyBorder="1" applyAlignment="1">
      <alignment horizontal="center" vertical="center"/>
    </xf>
    <xf numFmtId="3" fontId="63" fillId="7" borderId="64" xfId="5" applyNumberFormat="1" applyFont="1" applyFill="1" applyBorder="1" applyAlignment="1">
      <alignment horizontal="center" vertical="center"/>
    </xf>
    <xf numFmtId="3" fontId="63" fillId="7" borderId="2" xfId="5" applyNumberFormat="1" applyFont="1" applyFill="1" applyBorder="1" applyAlignment="1">
      <alignment horizontal="center" vertical="center"/>
    </xf>
    <xf numFmtId="3" fontId="63" fillId="7" borderId="3" xfId="5" applyNumberFormat="1" applyFont="1" applyFill="1" applyBorder="1" applyAlignment="1">
      <alignment horizontal="center" vertical="center"/>
    </xf>
    <xf numFmtId="3" fontId="28" fillId="8" borderId="57" xfId="5" applyNumberFormat="1" applyFont="1" applyFill="1" applyBorder="1" applyAlignment="1">
      <alignment horizontal="left" vertical="center"/>
    </xf>
    <xf numFmtId="3" fontId="28" fillId="8" borderId="67" xfId="5" applyNumberFormat="1" applyFont="1" applyFill="1" applyBorder="1" applyAlignment="1">
      <alignment horizontal="left" vertical="center"/>
    </xf>
    <xf numFmtId="3" fontId="28" fillId="8" borderId="47" xfId="5" applyNumberFormat="1" applyFont="1" applyFill="1" applyBorder="1" applyAlignment="1">
      <alignment horizontal="left" vertical="center"/>
    </xf>
    <xf numFmtId="3" fontId="28" fillId="8" borderId="46" xfId="5" applyNumberFormat="1" applyFont="1" applyFill="1" applyBorder="1" applyAlignment="1">
      <alignment horizontal="center" vertical="center" textRotation="255"/>
    </xf>
    <xf numFmtId="3" fontId="28" fillId="8" borderId="44" xfId="5" applyNumberFormat="1" applyFont="1" applyFill="1" applyBorder="1" applyAlignment="1">
      <alignment horizontal="center" vertical="center" textRotation="255"/>
    </xf>
    <xf numFmtId="3" fontId="62" fillId="0" borderId="34" xfId="5" applyNumberFormat="1" applyFont="1" applyBorder="1" applyAlignment="1">
      <alignment horizontal="right" vertical="center"/>
    </xf>
    <xf numFmtId="3" fontId="28" fillId="8" borderId="79" xfId="5" applyNumberFormat="1" applyFont="1" applyFill="1" applyBorder="1" applyAlignment="1">
      <alignment horizontal="center" vertical="center"/>
    </xf>
    <xf numFmtId="3" fontId="28" fillId="8" borderId="91" xfId="5" applyNumberFormat="1" applyFont="1" applyFill="1" applyBorder="1" applyAlignment="1">
      <alignment horizontal="center" vertical="center"/>
    </xf>
    <xf numFmtId="3" fontId="28" fillId="8" borderId="92" xfId="5" applyNumberFormat="1" applyFont="1" applyFill="1" applyBorder="1" applyAlignment="1">
      <alignment horizontal="center" vertical="center"/>
    </xf>
    <xf numFmtId="3" fontId="62" fillId="0" borderId="37" xfId="5" applyNumberFormat="1" applyFont="1" applyBorder="1" applyAlignment="1">
      <alignment horizontal="right" vertical="center"/>
    </xf>
    <xf numFmtId="3" fontId="62" fillId="0" borderId="38" xfId="5" applyNumberFormat="1" applyFont="1" applyBorder="1" applyAlignment="1">
      <alignment horizontal="right" vertical="center"/>
    </xf>
    <xf numFmtId="3" fontId="52" fillId="16" borderId="60" xfId="5" applyNumberFormat="1" applyFont="1" applyFill="1" applyBorder="1" applyAlignment="1">
      <alignment horizontal="center" vertical="center" wrapText="1"/>
    </xf>
    <xf numFmtId="0" fontId="28" fillId="8" borderId="21" xfId="5" applyFont="1" applyFill="1" applyBorder="1" applyAlignment="1">
      <alignment horizontal="center" vertical="center"/>
    </xf>
    <xf numFmtId="0" fontId="28" fillId="8" borderId="55" xfId="5" applyFont="1" applyFill="1" applyBorder="1" applyAlignment="1">
      <alignment horizontal="center" vertical="center"/>
    </xf>
    <xf numFmtId="0" fontId="28" fillId="8" borderId="22" xfId="5" applyFont="1" applyFill="1" applyBorder="1" applyAlignment="1">
      <alignment horizontal="center" vertical="center"/>
    </xf>
    <xf numFmtId="0" fontId="28" fillId="8" borderId="87" xfId="5" applyFont="1" applyFill="1" applyBorder="1" applyAlignment="1">
      <alignment horizontal="center" vertical="center"/>
    </xf>
    <xf numFmtId="0" fontId="28" fillId="8" borderId="23" xfId="5" applyFont="1" applyFill="1" applyBorder="1" applyAlignment="1">
      <alignment horizontal="center" vertical="center"/>
    </xf>
    <xf numFmtId="0" fontId="28" fillId="8" borderId="39" xfId="5" applyFont="1" applyFill="1" applyBorder="1" applyAlignment="1">
      <alignment horizontal="center" vertical="center"/>
    </xf>
    <xf numFmtId="0" fontId="28" fillId="8" borderId="56" xfId="5" applyFont="1" applyFill="1" applyBorder="1" applyAlignment="1">
      <alignment horizontal="center" vertical="center"/>
    </xf>
    <xf numFmtId="0" fontId="28" fillId="8" borderId="40" xfId="5" applyFont="1" applyFill="1" applyBorder="1" applyAlignment="1">
      <alignment horizontal="center" vertical="center"/>
    </xf>
    <xf numFmtId="0" fontId="28" fillId="8" borderId="88" xfId="5" applyFont="1" applyFill="1" applyBorder="1" applyAlignment="1">
      <alignment horizontal="center" vertical="center"/>
    </xf>
    <xf numFmtId="0" fontId="28" fillId="8" borderId="41" xfId="5" applyFont="1" applyFill="1" applyBorder="1" applyAlignment="1">
      <alignment horizontal="center" vertical="center"/>
    </xf>
    <xf numFmtId="3" fontId="28" fillId="8" borderId="22" xfId="5" applyNumberFormat="1" applyFont="1" applyFill="1" applyBorder="1" applyAlignment="1">
      <alignment horizontal="center" vertical="center"/>
    </xf>
    <xf numFmtId="3" fontId="51" fillId="10" borderId="65" xfId="5" applyNumberFormat="1" applyFont="1" applyFill="1" applyBorder="1" applyAlignment="1">
      <alignment horizontal="center" vertical="center"/>
    </xf>
    <xf numFmtId="3" fontId="51" fillId="10" borderId="2" xfId="5" applyNumberFormat="1" applyFont="1" applyFill="1" applyBorder="1" applyAlignment="1">
      <alignment horizontal="center" vertical="center"/>
    </xf>
    <xf numFmtId="3" fontId="51" fillId="10" borderId="3" xfId="5" applyNumberFormat="1" applyFont="1" applyFill="1" applyBorder="1" applyAlignment="1">
      <alignment horizontal="center" vertical="center"/>
    </xf>
    <xf numFmtId="3" fontId="51" fillId="10" borderId="1" xfId="5" applyNumberFormat="1" applyFont="1" applyFill="1" applyBorder="1" applyAlignment="1">
      <alignment horizontal="center" vertical="center"/>
    </xf>
    <xf numFmtId="3" fontId="51" fillId="10" borderId="14" xfId="5" applyNumberFormat="1" applyFont="1" applyFill="1" applyBorder="1" applyAlignment="1">
      <alignment horizontal="center" vertical="center"/>
    </xf>
    <xf numFmtId="3" fontId="47" fillId="9" borderId="1" xfId="5" applyNumberFormat="1" applyFont="1" applyFill="1" applyBorder="1" applyAlignment="1">
      <alignment horizontal="center" vertical="center" wrapText="1"/>
    </xf>
    <xf numFmtId="3" fontId="50" fillId="9" borderId="1" xfId="5" applyNumberFormat="1" applyFont="1" applyFill="1" applyBorder="1" applyAlignment="1">
      <alignment horizontal="center" vertical="center" wrapText="1"/>
    </xf>
    <xf numFmtId="3" fontId="50" fillId="9" borderId="65" xfId="5" applyNumberFormat="1" applyFont="1" applyFill="1" applyBorder="1" applyAlignment="1">
      <alignment horizontal="center" vertical="center" wrapText="1"/>
    </xf>
    <xf numFmtId="3" fontId="50" fillId="9" borderId="45" xfId="5" applyNumberFormat="1" applyFont="1" applyFill="1" applyBorder="1" applyAlignment="1">
      <alignment horizontal="center" vertical="center" wrapText="1"/>
    </xf>
    <xf numFmtId="3" fontId="50" fillId="9" borderId="12" xfId="5" applyNumberFormat="1" applyFont="1" applyFill="1" applyBorder="1" applyAlignment="1">
      <alignment horizontal="center" vertical="center" wrapText="1"/>
    </xf>
    <xf numFmtId="3" fontId="28" fillId="8" borderId="56" xfId="5" applyNumberFormat="1" applyFont="1" applyFill="1" applyBorder="1" applyAlignment="1">
      <alignment horizontal="center" vertical="center"/>
    </xf>
    <xf numFmtId="3" fontId="28" fillId="8" borderId="40" xfId="5" applyNumberFormat="1" applyFont="1" applyFill="1" applyBorder="1" applyAlignment="1">
      <alignment horizontal="center" vertical="center"/>
    </xf>
    <xf numFmtId="3" fontId="36" fillId="9" borderId="21" xfId="5" applyNumberFormat="1" applyFont="1" applyFill="1" applyBorder="1" applyAlignment="1">
      <alignment horizontal="center" vertical="center" wrapText="1"/>
    </xf>
    <xf numFmtId="3" fontId="29" fillId="9" borderId="23" xfId="5" applyNumberFormat="1" applyFont="1" applyFill="1" applyBorder="1" applyAlignment="1">
      <alignment horizontal="center" vertical="center" wrapText="1"/>
    </xf>
    <xf numFmtId="3" fontId="29" fillId="9" borderId="13" xfId="5" applyNumberFormat="1" applyFont="1" applyFill="1" applyBorder="1" applyAlignment="1">
      <alignment horizontal="center" vertical="center" wrapText="1"/>
    </xf>
    <xf numFmtId="3" fontId="29" fillId="9" borderId="14" xfId="5" applyNumberFormat="1" applyFont="1" applyFill="1" applyBorder="1" applyAlignment="1">
      <alignment horizontal="center" vertical="center" wrapText="1"/>
    </xf>
    <xf numFmtId="3" fontId="36" fillId="9" borderId="48" xfId="5" applyNumberFormat="1" applyFont="1" applyFill="1" applyBorder="1" applyAlignment="1">
      <alignment horizontal="center" vertical="center" wrapText="1"/>
    </xf>
    <xf numFmtId="3" fontId="36" fillId="9" borderId="52" xfId="5" applyNumberFormat="1" applyFont="1" applyFill="1" applyBorder="1" applyAlignment="1">
      <alignment horizontal="center" vertical="center" wrapText="1"/>
    </xf>
    <xf numFmtId="3" fontId="36" fillId="9" borderId="33" xfId="5" applyNumberFormat="1" applyFont="1" applyFill="1" applyBorder="1" applyAlignment="1">
      <alignment horizontal="center" vertical="center" wrapText="1"/>
    </xf>
    <xf numFmtId="3" fontId="50" fillId="8" borderId="64" xfId="5" applyNumberFormat="1" applyFont="1" applyFill="1" applyBorder="1" applyAlignment="1">
      <alignment horizontal="center" vertical="center" wrapText="1"/>
    </xf>
    <xf numFmtId="3" fontId="50" fillId="8" borderId="2" xfId="5" applyNumberFormat="1" applyFont="1" applyFill="1" applyBorder="1" applyAlignment="1">
      <alignment horizontal="center" vertical="center" wrapText="1"/>
    </xf>
    <xf numFmtId="3" fontId="50" fillId="8" borderId="3" xfId="5" applyNumberFormat="1" applyFont="1" applyFill="1" applyBorder="1" applyAlignment="1">
      <alignment horizontal="center" vertical="center" wrapText="1"/>
    </xf>
    <xf numFmtId="3" fontId="47" fillId="8" borderId="65" xfId="5" applyNumberFormat="1" applyFont="1" applyFill="1" applyBorder="1" applyAlignment="1">
      <alignment horizontal="center" vertical="center" wrapText="1"/>
    </xf>
    <xf numFmtId="3" fontId="47" fillId="8" borderId="2" xfId="5" applyNumberFormat="1" applyFont="1" applyFill="1" applyBorder="1" applyAlignment="1">
      <alignment horizontal="center" vertical="center" wrapText="1"/>
    </xf>
    <xf numFmtId="3" fontId="47" fillId="8" borderId="3" xfId="5" applyNumberFormat="1" applyFont="1" applyFill="1" applyBorder="1" applyAlignment="1">
      <alignment horizontal="center" vertical="center" wrapText="1"/>
    </xf>
    <xf numFmtId="3" fontId="50" fillId="8" borderId="65" xfId="5" applyNumberFormat="1" applyFont="1" applyFill="1" applyBorder="1" applyAlignment="1">
      <alignment horizontal="center" vertical="center" wrapText="1"/>
    </xf>
    <xf numFmtId="3" fontId="50" fillId="8" borderId="66" xfId="5" applyNumberFormat="1" applyFont="1" applyFill="1" applyBorder="1" applyAlignment="1">
      <alignment horizontal="center" vertical="center" wrapText="1"/>
    </xf>
    <xf numFmtId="3" fontId="36" fillId="0" borderId="54" xfId="5" applyNumberFormat="1" applyFont="1" applyBorder="1" applyAlignment="1">
      <alignment horizontal="center"/>
    </xf>
    <xf numFmtId="3" fontId="50" fillId="9" borderId="14" xfId="5" applyNumberFormat="1" applyFont="1" applyFill="1" applyBorder="1" applyAlignment="1">
      <alignment horizontal="center" vertical="center" wrapText="1"/>
    </xf>
    <xf numFmtId="3" fontId="50" fillId="9" borderId="62" xfId="5" applyNumberFormat="1" applyFont="1" applyFill="1" applyBorder="1" applyAlignment="1">
      <alignment horizontal="center" vertical="center" wrapText="1"/>
    </xf>
    <xf numFmtId="3" fontId="50" fillId="9" borderId="60" xfId="5" applyNumberFormat="1" applyFont="1" applyFill="1" applyBorder="1" applyAlignment="1">
      <alignment horizontal="center" vertical="center" wrapText="1"/>
    </xf>
    <xf numFmtId="3" fontId="50" fillId="9" borderId="61" xfId="5" applyNumberFormat="1" applyFont="1" applyFill="1" applyBorder="1" applyAlignment="1">
      <alignment horizontal="center" vertical="center" wrapText="1"/>
    </xf>
    <xf numFmtId="3" fontId="50" fillId="9" borderId="67" xfId="5" applyNumberFormat="1" applyFont="1" applyFill="1" applyBorder="1" applyAlignment="1">
      <alignment horizontal="center" vertical="center" wrapText="1"/>
    </xf>
    <xf numFmtId="3" fontId="50" fillId="9" borderId="0" xfId="5" applyNumberFormat="1" applyFont="1" applyFill="1" applyBorder="1" applyAlignment="1">
      <alignment horizontal="center" vertical="center" wrapText="1"/>
    </xf>
    <xf numFmtId="3" fontId="50" fillId="9" borderId="68" xfId="5" applyNumberFormat="1" applyFont="1" applyFill="1" applyBorder="1" applyAlignment="1">
      <alignment horizontal="center" vertical="center" wrapText="1"/>
    </xf>
    <xf numFmtId="3" fontId="50" fillId="9" borderId="24" xfId="5" applyNumberFormat="1" applyFont="1" applyFill="1" applyBorder="1" applyAlignment="1">
      <alignment horizontal="center" vertical="center" wrapText="1"/>
    </xf>
    <xf numFmtId="3" fontId="50" fillId="9" borderId="51" xfId="5" applyNumberFormat="1" applyFont="1" applyFill="1" applyBorder="1" applyAlignment="1">
      <alignment horizontal="center" vertical="center" wrapText="1"/>
    </xf>
    <xf numFmtId="3" fontId="50" fillId="8" borderId="58" xfId="5" applyNumberFormat="1" applyFont="1" applyFill="1" applyBorder="1" applyAlignment="1">
      <alignment horizontal="center" vertical="center"/>
    </xf>
    <xf numFmtId="3" fontId="50" fillId="8" borderId="63" xfId="5" applyNumberFormat="1" applyFont="1" applyFill="1" applyBorder="1" applyAlignment="1">
      <alignment horizontal="center" vertical="center"/>
    </xf>
    <xf numFmtId="3" fontId="36" fillId="8" borderId="49" xfId="5" applyNumberFormat="1" applyFont="1" applyFill="1" applyBorder="1" applyAlignment="1">
      <alignment horizontal="center" vertical="center"/>
    </xf>
    <xf numFmtId="3" fontId="36" fillId="8" borderId="50" xfId="5" applyNumberFormat="1" applyFont="1" applyFill="1" applyBorder="1" applyAlignment="1">
      <alignment horizontal="center" vertical="center"/>
    </xf>
    <xf numFmtId="3" fontId="36" fillId="8" borderId="59" xfId="5" applyNumberFormat="1" applyFont="1" applyFill="1" applyBorder="1" applyAlignment="1">
      <alignment horizontal="center" vertical="center"/>
    </xf>
    <xf numFmtId="3" fontId="36" fillId="9" borderId="49" xfId="5" applyNumberFormat="1" applyFont="1" applyFill="1" applyBorder="1" applyAlignment="1">
      <alignment horizontal="center" vertical="center"/>
    </xf>
    <xf numFmtId="3" fontId="36" fillId="9" borderId="50" xfId="5" applyNumberFormat="1" applyFont="1" applyFill="1" applyBorder="1" applyAlignment="1">
      <alignment horizontal="center" vertical="center"/>
    </xf>
    <xf numFmtId="3" fontId="36" fillId="9" borderId="59" xfId="5" applyNumberFormat="1" applyFont="1" applyFill="1" applyBorder="1" applyAlignment="1">
      <alignment horizontal="center" vertical="center"/>
    </xf>
    <xf numFmtId="3" fontId="36" fillId="8" borderId="48" xfId="5" applyNumberFormat="1" applyFont="1" applyFill="1" applyBorder="1" applyAlignment="1">
      <alignment horizontal="center" vertical="center" wrapText="1"/>
    </xf>
    <xf numFmtId="3" fontId="36" fillId="8" borderId="52" xfId="5" applyNumberFormat="1" applyFont="1" applyFill="1" applyBorder="1" applyAlignment="1">
      <alignment horizontal="center" vertical="center" wrapText="1"/>
    </xf>
    <xf numFmtId="3" fontId="36" fillId="8" borderId="33" xfId="5" applyNumberFormat="1" applyFont="1" applyFill="1" applyBorder="1" applyAlignment="1">
      <alignment horizontal="center" vertical="center" wrapText="1"/>
    </xf>
    <xf numFmtId="3" fontId="36" fillId="10" borderId="21" xfId="5" applyNumberFormat="1" applyFont="1" applyFill="1" applyBorder="1" applyAlignment="1">
      <alignment horizontal="center" vertical="center"/>
    </xf>
    <xf numFmtId="3" fontId="36" fillId="10" borderId="22" xfId="5" applyNumberFormat="1" applyFont="1" applyFill="1" applyBorder="1" applyAlignment="1">
      <alignment horizontal="center" vertical="center"/>
    </xf>
    <xf numFmtId="3" fontId="36" fillId="10" borderId="23" xfId="5" applyNumberFormat="1" applyFont="1" applyFill="1" applyBorder="1" applyAlignment="1">
      <alignment horizontal="center" vertical="center"/>
    </xf>
    <xf numFmtId="3" fontId="49" fillId="8" borderId="49" xfId="5" applyNumberFormat="1" applyFont="1" applyFill="1" applyBorder="1" applyAlignment="1">
      <alignment horizontal="center" vertical="center"/>
    </xf>
    <xf numFmtId="3" fontId="49" fillId="8" borderId="50" xfId="5" applyNumberFormat="1" applyFont="1" applyFill="1" applyBorder="1" applyAlignment="1">
      <alignment horizontal="center" vertical="center"/>
    </xf>
    <xf numFmtId="3" fontId="49" fillId="8" borderId="59" xfId="5" applyNumberFormat="1" applyFont="1" applyFill="1" applyBorder="1" applyAlignment="1">
      <alignment horizontal="center" vertical="center"/>
    </xf>
    <xf numFmtId="3" fontId="50" fillId="9" borderId="42" xfId="5" applyNumberFormat="1" applyFont="1" applyFill="1" applyBorder="1" applyAlignment="1">
      <alignment horizontal="center" vertical="center" wrapText="1"/>
    </xf>
    <xf numFmtId="3" fontId="50" fillId="9" borderId="43" xfId="5" applyNumberFormat="1" applyFont="1" applyFill="1" applyBorder="1" applyAlignment="1">
      <alignment horizontal="center" vertical="center" wrapText="1"/>
    </xf>
    <xf numFmtId="3" fontId="50" fillId="9" borderId="5" xfId="5" applyNumberFormat="1" applyFont="1" applyFill="1" applyBorder="1" applyAlignment="1">
      <alignment horizontal="center" vertical="center" wrapText="1"/>
    </xf>
    <xf numFmtId="3" fontId="50" fillId="9" borderId="34" xfId="5" applyNumberFormat="1" applyFont="1" applyFill="1" applyBorder="1" applyAlignment="1">
      <alignment horizontal="center" vertical="center" wrapText="1"/>
    </xf>
    <xf numFmtId="3" fontId="50" fillId="9" borderId="3" xfId="5" applyNumberFormat="1" applyFont="1" applyFill="1" applyBorder="1" applyAlignment="1">
      <alignment horizontal="center" vertical="center" wrapText="1"/>
    </xf>
    <xf numFmtId="0" fontId="41" fillId="5" borderId="28" xfId="5" applyFont="1" applyFill="1" applyBorder="1" applyAlignment="1">
      <alignment horizontal="center" vertical="center"/>
    </xf>
    <xf numFmtId="0" fontId="41" fillId="5" borderId="22" xfId="5" applyFont="1" applyFill="1" applyBorder="1" applyAlignment="1">
      <alignment horizontal="center" vertical="center"/>
    </xf>
    <xf numFmtId="0" fontId="41" fillId="5" borderId="23" xfId="5" applyFont="1" applyFill="1" applyBorder="1" applyAlignment="1">
      <alignment horizontal="center" vertical="center"/>
    </xf>
    <xf numFmtId="177" fontId="43" fillId="0" borderId="40" xfId="5" applyNumberFormat="1" applyFont="1" applyBorder="1" applyAlignment="1">
      <alignment horizontal="center" vertical="center"/>
    </xf>
    <xf numFmtId="0" fontId="43" fillId="0" borderId="40" xfId="5" applyFont="1" applyBorder="1" applyAlignment="1">
      <alignment horizontal="center" vertical="center"/>
    </xf>
    <xf numFmtId="0" fontId="43" fillId="0" borderId="41" xfId="5" applyFont="1" applyBorder="1" applyAlignment="1">
      <alignment horizontal="center" vertical="center"/>
    </xf>
    <xf numFmtId="0" fontId="27" fillId="0" borderId="23" xfId="3" applyFont="1" applyBorder="1" applyAlignment="1">
      <alignment horizontal="center" vertical="center" wrapText="1"/>
    </xf>
    <xf numFmtId="0" fontId="27" fillId="0" borderId="17" xfId="3" applyFont="1" applyBorder="1" applyAlignment="1">
      <alignment horizontal="center" vertical="center" wrapText="1"/>
    </xf>
    <xf numFmtId="0" fontId="23" fillId="0" borderId="0" xfId="3" applyFont="1" applyAlignment="1">
      <alignment horizontal="left" vertical="center"/>
    </xf>
    <xf numFmtId="0" fontId="25" fillId="0" borderId="21" xfId="3" applyFont="1" applyBorder="1" applyAlignment="1">
      <alignment horizontal="center" vertical="center"/>
    </xf>
    <xf numFmtId="0" fontId="25" fillId="0" borderId="15" xfId="3" applyFont="1" applyBorder="1" applyAlignment="1">
      <alignment horizontal="center" vertical="center"/>
    </xf>
    <xf numFmtId="0" fontId="29" fillId="0" borderId="22" xfId="3" applyFont="1" applyBorder="1" applyAlignment="1">
      <alignment horizontal="center" vertical="center" wrapText="1"/>
    </xf>
    <xf numFmtId="0" fontId="29" fillId="0" borderId="16" xfId="3" applyFont="1" applyBorder="1" applyAlignment="1">
      <alignment horizontal="center" vertical="center" wrapText="1"/>
    </xf>
    <xf numFmtId="0" fontId="27" fillId="0" borderId="22" xfId="3" applyFont="1" applyBorder="1" applyAlignment="1">
      <alignment horizontal="center" vertical="center" wrapText="1"/>
    </xf>
    <xf numFmtId="0" fontId="27" fillId="0" borderId="16" xfId="3" applyFont="1" applyBorder="1" applyAlignment="1">
      <alignment horizontal="center" vertical="center" wrapText="1"/>
    </xf>
    <xf numFmtId="0" fontId="26" fillId="0" borderId="0" xfId="3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0" fontId="36" fillId="0" borderId="21" xfId="3" applyFont="1" applyFill="1" applyBorder="1" applyAlignment="1">
      <alignment horizontal="center" vertical="center"/>
    </xf>
    <xf numFmtId="0" fontId="36" fillId="0" borderId="15" xfId="3" applyFont="1" applyFill="1" applyBorder="1" applyAlignment="1">
      <alignment horizontal="center" vertical="center"/>
    </xf>
    <xf numFmtId="0" fontId="27" fillId="0" borderId="22" xfId="3" applyFont="1" applyFill="1" applyBorder="1" applyAlignment="1">
      <alignment horizontal="center" vertical="center"/>
    </xf>
    <xf numFmtId="0" fontId="27" fillId="0" borderId="22" xfId="3" applyFont="1" applyFill="1" applyBorder="1" applyAlignment="1">
      <alignment horizontal="center" vertical="center" wrapText="1"/>
    </xf>
    <xf numFmtId="0" fontId="27" fillId="0" borderId="16" xfId="3" applyFont="1" applyFill="1" applyBorder="1" applyAlignment="1">
      <alignment horizontal="center" vertical="center" wrapText="1"/>
    </xf>
    <xf numFmtId="0" fontId="27" fillId="0" borderId="24" xfId="3" applyFont="1" applyFill="1" applyBorder="1" applyAlignment="1">
      <alignment horizontal="center" vertical="center" wrapText="1"/>
    </xf>
    <xf numFmtId="0" fontId="27" fillId="0" borderId="25" xfId="3" applyFont="1" applyFill="1" applyBorder="1" applyAlignment="1">
      <alignment horizontal="center" vertical="center" wrapText="1"/>
    </xf>
    <xf numFmtId="0" fontId="27" fillId="0" borderId="23" xfId="3" applyFont="1" applyFill="1" applyBorder="1" applyAlignment="1">
      <alignment horizontal="center" vertical="center" wrapText="1"/>
    </xf>
    <xf numFmtId="0" fontId="27" fillId="0" borderId="17" xfId="3" applyFont="1" applyFill="1" applyBorder="1" applyAlignment="1">
      <alignment horizontal="center" vertical="center" wrapText="1"/>
    </xf>
  </cellXfs>
  <cellStyles count="7">
    <cellStyle name="oft Excel]_x000d__x000a_Options5=1155_x000d__x000a_Pos=-12,9,1048,771_x000d__x000a_MRUFuncs=345,205,221,1,65,28,37,24,3,36_x000d__x000a_StickyPtX=574_x000d__x000a_StickyPtY=45 2" xfId="2"/>
    <cellStyle name="桁区切り" xfId="1" builtinId="6"/>
    <cellStyle name="桁区切り 2" xfId="4"/>
    <cellStyle name="桁区切り 2 2" xfId="6"/>
    <cellStyle name="標準" xfId="0" builtinId="0"/>
    <cellStyle name="標準 2" xfId="3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909637</xdr:colOff>
      <xdr:row>7</xdr:row>
      <xdr:rowOff>433389</xdr:rowOff>
    </xdr:from>
    <xdr:to>
      <xdr:col>9</xdr:col>
      <xdr:colOff>723900</xdr:colOff>
      <xdr:row>9</xdr:row>
      <xdr:rowOff>238128</xdr:rowOff>
    </xdr:to>
    <xdr:sp macro="" textlink="">
      <xdr:nvSpPr>
        <xdr:cNvPr id="2" name="屈折矢印 1"/>
        <xdr:cNvSpPr/>
      </xdr:nvSpPr>
      <xdr:spPr>
        <a:xfrm rot="5400000">
          <a:off x="9467849" y="2352677"/>
          <a:ext cx="595314" cy="1519238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333375</xdr:colOff>
      <xdr:row>7</xdr:row>
      <xdr:rowOff>400050</xdr:rowOff>
    </xdr:from>
    <xdr:to>
      <xdr:col>10</xdr:col>
      <xdr:colOff>704850</xdr:colOff>
      <xdr:row>9</xdr:row>
      <xdr:rowOff>9525</xdr:rowOff>
    </xdr:to>
    <xdr:sp macro="" textlink="">
      <xdr:nvSpPr>
        <xdr:cNvPr id="3" name="下矢印 2"/>
        <xdr:cNvSpPr/>
      </xdr:nvSpPr>
      <xdr:spPr>
        <a:xfrm>
          <a:off x="11287125" y="2781300"/>
          <a:ext cx="371475" cy="400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1401_chiikishinko\21&#24246;&#21209;&#20418;\21&#24246;&#21209;&#20418;\041&#22865;&#32004;&#38306;&#20418;\&#9733;&#12524;&#12472;&#12473;&#12479;&#12540;&#20837;&#12428;&#26367;&#12360;\&#12461;&#12515;&#12483;&#12471;&#12517;&#12524;&#12473;\&#9733;&#12304;&#31309;&#31639;&#26681;&#25312;&#12305;&#20462;&#27491;_&#12304;&#12461;&#12515;&#12483;&#12471;&#12517;&#12524;&#12473;&#25163;&#25968;&#26009;&#35336;&#31639;&#29992;&#12305;&#32887;&#21729;&#12495;&#12531;&#12489;&#12502;&#12483;&#12463;&#29992;&#12288;&#32113;&#35336;&#31639;&#20986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まとめ【予算要求積算用に加工】表１　手数料 (手数料修正"/>
      <sheetName val="ぼつ＿まとめ【予算要求積算用に加工】表１　手数料"/>
      <sheetName val="R1出張所（内訳）"/>
      <sheetName val="30出張所（内訳）"/>
      <sheetName val="29出張所（内訳）"/>
      <sheetName val="表２　証明件数"/>
      <sheetName val="R1戸籍住民課"/>
      <sheetName val="29戸籍住民"/>
      <sheetName val="表6　人口"/>
      <sheetName val="人口１"/>
      <sheetName val="人口２"/>
      <sheetName val="人口2-1"/>
      <sheetName val="表７　処理件数"/>
      <sheetName val="表８　税"/>
      <sheetName val="表９　夜間休日"/>
      <sheetName val="夜間休日"/>
      <sheetName val="表10　手数料"/>
      <sheetName val="手数料年計"/>
      <sheetName val="コンビニ交付数 (R1年度) (2)"/>
      <sheetName val="印鑑年計"/>
      <sheetName val="⇒過去の統計が間違っていたため、再計算用"/>
      <sheetName val="★30年度手数料 "/>
      <sheetName val="30年手数料年計"/>
      <sheetName val="３０年印鑑年計"/>
      <sheetName val="★29年度手数料 "/>
      <sheetName val="29手数料年計"/>
      <sheetName val="29印鑑年計"/>
      <sheetName val="29コンビニ交付数"/>
      <sheetName val="★28年度手数料  "/>
      <sheetName val="28手数料年計"/>
      <sheetName val="28印鑑年計"/>
    </sheetNames>
    <sheetDataSet>
      <sheetData sheetId="0" refreshError="1"/>
      <sheetData sheetId="1" refreshError="1"/>
      <sheetData sheetId="2">
        <row r="38">
          <cell r="R38">
            <v>33643350</v>
          </cell>
        </row>
        <row r="39">
          <cell r="R39">
            <v>39305700</v>
          </cell>
        </row>
        <row r="40">
          <cell r="R40">
            <v>1521900</v>
          </cell>
        </row>
        <row r="41">
          <cell r="R41">
            <v>59279400</v>
          </cell>
        </row>
        <row r="42">
          <cell r="R42">
            <v>300</v>
          </cell>
        </row>
        <row r="43">
          <cell r="R43">
            <v>636000</v>
          </cell>
        </row>
      </sheetData>
      <sheetData sheetId="3" refreshError="1"/>
      <sheetData sheetId="4">
        <row r="39">
          <cell r="R39">
            <v>35947100</v>
          </cell>
        </row>
        <row r="42">
          <cell r="R42">
            <v>44285700</v>
          </cell>
        </row>
        <row r="46">
          <cell r="R46">
            <v>63423200</v>
          </cell>
        </row>
      </sheetData>
      <sheetData sheetId="5" refreshError="1"/>
      <sheetData sheetId="6">
        <row r="27">
          <cell r="AV27">
            <v>4500</v>
          </cell>
        </row>
        <row r="38">
          <cell r="H38">
            <v>60415800</v>
          </cell>
        </row>
        <row r="39">
          <cell r="H39">
            <v>16966200</v>
          </cell>
        </row>
        <row r="40">
          <cell r="H40">
            <v>1232500</v>
          </cell>
        </row>
        <row r="41">
          <cell r="H41">
            <v>61262100</v>
          </cell>
        </row>
        <row r="42">
          <cell r="H42">
            <v>0</v>
          </cell>
        </row>
        <row r="43">
          <cell r="H43">
            <v>0</v>
          </cell>
        </row>
      </sheetData>
      <sheetData sheetId="7">
        <row r="38">
          <cell r="H38">
            <v>61420550</v>
          </cell>
        </row>
        <row r="41">
          <cell r="H41">
            <v>19946100</v>
          </cell>
        </row>
        <row r="45">
          <cell r="H45">
            <v>63268000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view="pageBreakPreview" zoomScale="115" zoomScaleNormal="100" zoomScaleSheetLayoutView="115" workbookViewId="0">
      <selection activeCell="D13" sqref="D13"/>
    </sheetView>
  </sheetViews>
  <sheetFormatPr defaultRowHeight="13.5" x14ac:dyDescent="0.15"/>
  <cols>
    <col min="1" max="2" width="2.375" customWidth="1"/>
    <col min="3" max="3" width="6.125" customWidth="1"/>
    <col min="4" max="4" width="22.375" customWidth="1"/>
    <col min="5" max="5" width="33.875" bestFit="1" customWidth="1"/>
    <col min="6" max="6" width="16.25" style="1" customWidth="1"/>
    <col min="7" max="7" width="12.75" style="1" bestFit="1" customWidth="1"/>
    <col min="8" max="8" width="23.25" customWidth="1"/>
  </cols>
  <sheetData>
    <row r="1" spans="1:8" ht="18" customHeight="1" x14ac:dyDescent="0.15">
      <c r="A1" s="13" t="s">
        <v>0</v>
      </c>
    </row>
    <row r="2" spans="1:8" x14ac:dyDescent="0.15">
      <c r="G2" s="9"/>
    </row>
    <row r="3" spans="1:8" x14ac:dyDescent="0.15">
      <c r="A3" s="6" t="s">
        <v>12</v>
      </c>
      <c r="B3" s="6"/>
    </row>
    <row r="4" spans="1:8" x14ac:dyDescent="0.15">
      <c r="A4" s="6" t="s">
        <v>7</v>
      </c>
      <c r="B4" s="6"/>
    </row>
    <row r="5" spans="1:8" x14ac:dyDescent="0.15">
      <c r="A5" s="11"/>
      <c r="B5" s="11"/>
      <c r="C5" s="10"/>
    </row>
    <row r="6" spans="1:8" ht="16.5" x14ac:dyDescent="0.15">
      <c r="B6" s="12" t="s">
        <v>13</v>
      </c>
      <c r="G6" s="9"/>
      <c r="H6" s="9" t="s">
        <v>4</v>
      </c>
    </row>
    <row r="7" spans="1:8" ht="27" x14ac:dyDescent="0.15">
      <c r="C7" s="15"/>
      <c r="D7" s="15" t="s">
        <v>6</v>
      </c>
      <c r="E7" s="15" t="s">
        <v>2</v>
      </c>
      <c r="F7" s="16" t="s">
        <v>1</v>
      </c>
      <c r="G7" s="16" t="s">
        <v>3</v>
      </c>
      <c r="H7" s="17" t="s">
        <v>8</v>
      </c>
    </row>
    <row r="8" spans="1:8" ht="18" customHeight="1" x14ac:dyDescent="0.15">
      <c r="C8" s="7" t="s">
        <v>91</v>
      </c>
      <c r="D8" s="8"/>
      <c r="E8" s="14"/>
      <c r="F8" s="388" t="str">
        <f>"取扱件数計："&amp;TEXT(SUM(F9:F10),"#,##0")&amp;"件　　　"&amp;"手数料計："&amp;TEXT(SUM(G9:G10),"#,##0")&amp;"円"</f>
        <v>取扱件数計：473,825件　　　手数料計：0円</v>
      </c>
      <c r="G8" s="388"/>
      <c r="H8" s="389"/>
    </row>
    <row r="9" spans="1:8" ht="18" customHeight="1" x14ac:dyDescent="0.15">
      <c r="C9" s="3"/>
      <c r="D9" s="4" t="s">
        <v>14</v>
      </c>
      <c r="E9" s="5" t="s">
        <v>15</v>
      </c>
      <c r="F9" s="2">
        <v>409532</v>
      </c>
      <c r="G9" s="2"/>
      <c r="H9" s="18" t="s">
        <v>10</v>
      </c>
    </row>
    <row r="10" spans="1:8" ht="22.5" customHeight="1" thickBot="1" x14ac:dyDescent="0.2">
      <c r="C10" s="3"/>
      <c r="D10" s="4" t="s">
        <v>14</v>
      </c>
      <c r="E10" s="5" t="s">
        <v>5</v>
      </c>
      <c r="F10" s="2">
        <v>64293</v>
      </c>
      <c r="G10" s="2"/>
      <c r="H10" s="18" t="s">
        <v>9</v>
      </c>
    </row>
    <row r="11" spans="1:8" ht="21.75" customHeight="1" thickTop="1" x14ac:dyDescent="0.15">
      <c r="C11" s="390" t="s">
        <v>11</v>
      </c>
      <c r="D11" s="391"/>
      <c r="E11" s="392"/>
      <c r="F11" s="20"/>
      <c r="G11" s="20"/>
      <c r="H11" s="19"/>
    </row>
  </sheetData>
  <autoFilter ref="C7:G7"/>
  <mergeCells count="2">
    <mergeCell ref="F8:H8"/>
    <mergeCell ref="C11:E11"/>
  </mergeCells>
  <phoneticPr fontId="13"/>
  <pageMargins left="0.25" right="0.25" top="0.75" bottom="0.75" header="0.3" footer="0.3"/>
  <pageSetup paperSize="9" scale="83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3"/>
  <sheetViews>
    <sheetView tabSelected="1" workbookViewId="0">
      <selection activeCell="F9" sqref="F9"/>
    </sheetView>
  </sheetViews>
  <sheetFormatPr defaultRowHeight="18.75" x14ac:dyDescent="0.15"/>
  <cols>
    <col min="1" max="1" width="6.625" style="342" customWidth="1"/>
    <col min="2" max="2" width="10.75" style="336" customWidth="1"/>
    <col min="3" max="14" width="11.25" style="87" customWidth="1"/>
    <col min="15" max="16384" width="9" style="87"/>
  </cols>
  <sheetData>
    <row r="1" spans="1:9" ht="39.75" customHeight="1" x14ac:dyDescent="0.15">
      <c r="A1" s="335" t="s">
        <v>210</v>
      </c>
      <c r="B1" s="335"/>
      <c r="C1" s="335"/>
      <c r="D1" s="335"/>
      <c r="E1" s="337"/>
      <c r="F1" s="352"/>
      <c r="G1" s="352"/>
      <c r="H1" s="381" t="s">
        <v>272</v>
      </c>
    </row>
    <row r="2" spans="1:9" ht="29.25" customHeight="1" x14ac:dyDescent="0.15">
      <c r="A2" s="343" t="s">
        <v>214</v>
      </c>
      <c r="B2" s="338" t="s">
        <v>213</v>
      </c>
      <c r="C2" s="339"/>
      <c r="D2" s="339"/>
      <c r="E2" s="339"/>
      <c r="F2" s="340"/>
      <c r="G2" s="340"/>
      <c r="H2" s="340"/>
    </row>
    <row r="3" spans="1:9" ht="25.5" customHeight="1" x14ac:dyDescent="0.15">
      <c r="A3" s="343"/>
      <c r="B3" s="338" t="s">
        <v>219</v>
      </c>
      <c r="C3" s="339"/>
      <c r="D3" s="339"/>
      <c r="E3" s="339"/>
      <c r="F3" s="340"/>
      <c r="G3" s="340"/>
      <c r="H3" s="340"/>
    </row>
    <row r="4" spans="1:9" ht="24.75" customHeight="1" x14ac:dyDescent="0.15">
      <c r="B4" s="341" t="s">
        <v>212</v>
      </c>
      <c r="C4" s="393" t="s">
        <v>211</v>
      </c>
      <c r="D4" s="393"/>
      <c r="E4" s="393"/>
      <c r="F4" s="340"/>
      <c r="G4" s="340"/>
      <c r="H4" s="340"/>
    </row>
    <row r="5" spans="1:9" ht="24.75" customHeight="1" x14ac:dyDescent="0.15">
      <c r="B5" s="341">
        <v>1</v>
      </c>
      <c r="C5" s="394" t="s">
        <v>217</v>
      </c>
      <c r="D5" s="394"/>
      <c r="E5" s="394"/>
      <c r="F5" s="340"/>
      <c r="G5" s="340"/>
      <c r="H5" s="340"/>
    </row>
    <row r="6" spans="1:9" ht="24.75" customHeight="1" x14ac:dyDescent="0.15">
      <c r="B6" s="341">
        <v>2</v>
      </c>
      <c r="C6" s="394" t="s">
        <v>220</v>
      </c>
      <c r="D6" s="394"/>
      <c r="E6" s="394"/>
      <c r="F6" s="340"/>
      <c r="G6" s="340"/>
      <c r="H6" s="340"/>
    </row>
    <row r="7" spans="1:9" ht="24.75" customHeight="1" x14ac:dyDescent="0.15">
      <c r="B7" s="341">
        <v>3</v>
      </c>
      <c r="C7" s="394" t="s">
        <v>218</v>
      </c>
      <c r="D7" s="394"/>
      <c r="E7" s="394"/>
      <c r="F7" s="340"/>
      <c r="G7" s="340"/>
      <c r="H7" s="340"/>
    </row>
    <row r="8" spans="1:9" ht="24.75" customHeight="1" x14ac:dyDescent="0.15">
      <c r="B8" s="350" t="s">
        <v>225</v>
      </c>
      <c r="C8" s="349"/>
      <c r="D8" s="349"/>
      <c r="E8" s="346"/>
      <c r="F8" s="340"/>
      <c r="G8" s="340"/>
      <c r="H8" s="340"/>
    </row>
    <row r="9" spans="1:9" ht="30.75" customHeight="1" x14ac:dyDescent="0.15">
      <c r="A9" s="348" t="s">
        <v>215</v>
      </c>
      <c r="B9" s="338" t="s">
        <v>273</v>
      </c>
      <c r="C9" s="338"/>
      <c r="D9" s="338"/>
      <c r="E9" s="346"/>
      <c r="F9" s="340"/>
      <c r="G9" s="340"/>
      <c r="H9" s="340"/>
      <c r="I9" s="347"/>
    </row>
    <row r="10" spans="1:9" ht="30.75" customHeight="1" x14ac:dyDescent="0.15">
      <c r="A10" s="343" t="s">
        <v>216</v>
      </c>
      <c r="B10" s="338" t="s">
        <v>226</v>
      </c>
      <c r="C10" s="338"/>
      <c r="D10" s="338"/>
      <c r="E10" s="338"/>
      <c r="F10" s="340"/>
      <c r="G10" s="340"/>
      <c r="H10" s="340"/>
      <c r="I10" s="344"/>
    </row>
    <row r="11" spans="1:9" ht="27.75" customHeight="1" x14ac:dyDescent="0.15">
      <c r="B11" s="338" t="s">
        <v>224</v>
      </c>
      <c r="C11" s="338"/>
      <c r="D11" s="338"/>
      <c r="E11" s="346"/>
      <c r="F11" s="340"/>
      <c r="G11" s="340"/>
      <c r="H11" s="340"/>
      <c r="I11" s="347"/>
    </row>
    <row r="12" spans="1:9" ht="27.75" customHeight="1" x14ac:dyDescent="0.15">
      <c r="B12" s="351" t="s">
        <v>223</v>
      </c>
      <c r="C12" s="338"/>
      <c r="D12" s="338"/>
      <c r="E12" s="346"/>
      <c r="F12" s="340"/>
      <c r="G12" s="340"/>
      <c r="H12" s="340"/>
      <c r="I12" s="347"/>
    </row>
    <row r="13" spans="1:9" ht="30.75" customHeight="1" x14ac:dyDescent="0.15">
      <c r="A13" s="345" t="s">
        <v>221</v>
      </c>
      <c r="B13" s="338" t="s">
        <v>222</v>
      </c>
      <c r="C13" s="338"/>
      <c r="D13" s="338"/>
      <c r="E13" s="338"/>
      <c r="F13" s="340"/>
      <c r="G13" s="340"/>
      <c r="H13" s="340"/>
    </row>
    <row r="15" spans="1:9" s="354" customFormat="1" x14ac:dyDescent="0.15">
      <c r="A15" s="355"/>
    </row>
    <row r="16" spans="1:9" s="354" customFormat="1" x14ac:dyDescent="0.15">
      <c r="A16" s="355"/>
    </row>
    <row r="17" spans="1:1" s="354" customFormat="1" x14ac:dyDescent="0.15">
      <c r="A17" s="355"/>
    </row>
    <row r="18" spans="1:1" s="354" customFormat="1" x14ac:dyDescent="0.15">
      <c r="A18" s="355"/>
    </row>
    <row r="19" spans="1:1" s="354" customFormat="1" x14ac:dyDescent="0.15">
      <c r="A19" s="355"/>
    </row>
    <row r="20" spans="1:1" s="354" customFormat="1" x14ac:dyDescent="0.15">
      <c r="A20" s="355"/>
    </row>
    <row r="21" spans="1:1" s="354" customFormat="1" x14ac:dyDescent="0.15">
      <c r="A21" s="355"/>
    </row>
    <row r="22" spans="1:1" s="354" customFormat="1" x14ac:dyDescent="0.15">
      <c r="A22" s="355"/>
    </row>
    <row r="23" spans="1:1" s="354" customFormat="1" x14ac:dyDescent="0.15">
      <c r="A23" s="355"/>
    </row>
    <row r="24" spans="1:1" s="354" customFormat="1" x14ac:dyDescent="0.15">
      <c r="A24" s="355"/>
    </row>
    <row r="25" spans="1:1" s="354" customFormat="1" x14ac:dyDescent="0.15">
      <c r="A25" s="355"/>
    </row>
    <row r="26" spans="1:1" s="354" customFormat="1" x14ac:dyDescent="0.15">
      <c r="A26" s="355"/>
    </row>
    <row r="27" spans="1:1" s="354" customFormat="1" x14ac:dyDescent="0.15">
      <c r="A27" s="355"/>
    </row>
    <row r="28" spans="1:1" s="354" customFormat="1" x14ac:dyDescent="0.15">
      <c r="A28" s="355"/>
    </row>
    <row r="29" spans="1:1" s="354" customFormat="1" x14ac:dyDescent="0.15">
      <c r="A29" s="355"/>
    </row>
    <row r="30" spans="1:1" s="354" customFormat="1" x14ac:dyDescent="0.15">
      <c r="A30" s="355"/>
    </row>
    <row r="31" spans="1:1" s="354" customFormat="1" x14ac:dyDescent="0.15">
      <c r="A31" s="355"/>
    </row>
    <row r="32" spans="1:1" s="354" customFormat="1" x14ac:dyDescent="0.15">
      <c r="A32" s="355"/>
    </row>
    <row r="33" spans="1:1" s="354" customFormat="1" x14ac:dyDescent="0.15">
      <c r="A33" s="355"/>
    </row>
    <row r="34" spans="1:1" s="354" customFormat="1" x14ac:dyDescent="0.15">
      <c r="A34" s="355"/>
    </row>
    <row r="35" spans="1:1" s="354" customFormat="1" x14ac:dyDescent="0.15">
      <c r="A35" s="355"/>
    </row>
    <row r="36" spans="1:1" s="354" customFormat="1" x14ac:dyDescent="0.15">
      <c r="A36" s="355"/>
    </row>
    <row r="37" spans="1:1" s="354" customFormat="1" x14ac:dyDescent="0.15">
      <c r="A37" s="355"/>
    </row>
    <row r="38" spans="1:1" s="354" customFormat="1" x14ac:dyDescent="0.15">
      <c r="A38" s="355"/>
    </row>
    <row r="39" spans="1:1" s="354" customFormat="1" x14ac:dyDescent="0.15">
      <c r="A39" s="355"/>
    </row>
    <row r="40" spans="1:1" s="354" customFormat="1" x14ac:dyDescent="0.15">
      <c r="A40" s="355"/>
    </row>
    <row r="41" spans="1:1" s="354" customFormat="1" x14ac:dyDescent="0.15">
      <c r="A41" s="355"/>
    </row>
    <row r="42" spans="1:1" s="354" customFormat="1" x14ac:dyDescent="0.15">
      <c r="A42" s="355"/>
    </row>
    <row r="43" spans="1:1" s="354" customFormat="1" x14ac:dyDescent="0.15">
      <c r="A43" s="355"/>
    </row>
    <row r="44" spans="1:1" s="354" customFormat="1" x14ac:dyDescent="0.15">
      <c r="A44" s="355"/>
    </row>
    <row r="45" spans="1:1" s="354" customFormat="1" x14ac:dyDescent="0.15">
      <c r="A45" s="355"/>
    </row>
    <row r="46" spans="1:1" s="354" customFormat="1" x14ac:dyDescent="0.15">
      <c r="A46" s="355"/>
    </row>
    <row r="47" spans="1:1" s="354" customFormat="1" x14ac:dyDescent="0.15">
      <c r="A47" s="355"/>
    </row>
    <row r="48" spans="1:1" s="354" customFormat="1" x14ac:dyDescent="0.15">
      <c r="A48" s="355"/>
    </row>
    <row r="49" spans="1:1" s="354" customFormat="1" x14ac:dyDescent="0.15">
      <c r="A49" s="355"/>
    </row>
    <row r="50" spans="1:1" s="354" customFormat="1" x14ac:dyDescent="0.15">
      <c r="A50" s="355"/>
    </row>
    <row r="51" spans="1:1" s="354" customFormat="1" x14ac:dyDescent="0.15">
      <c r="A51" s="355"/>
    </row>
    <row r="52" spans="1:1" s="354" customFormat="1" x14ac:dyDescent="0.15">
      <c r="A52" s="355"/>
    </row>
    <row r="53" spans="1:1" s="354" customFormat="1" x14ac:dyDescent="0.15">
      <c r="A53" s="355"/>
    </row>
    <row r="54" spans="1:1" s="354" customFormat="1" x14ac:dyDescent="0.15">
      <c r="A54" s="355"/>
    </row>
    <row r="55" spans="1:1" s="354" customFormat="1" x14ac:dyDescent="0.15">
      <c r="A55" s="355"/>
    </row>
    <row r="56" spans="1:1" s="354" customFormat="1" x14ac:dyDescent="0.15">
      <c r="A56" s="355"/>
    </row>
    <row r="57" spans="1:1" s="354" customFormat="1" x14ac:dyDescent="0.15">
      <c r="A57" s="355"/>
    </row>
    <row r="58" spans="1:1" s="354" customFormat="1" x14ac:dyDescent="0.15">
      <c r="A58" s="355"/>
    </row>
    <row r="59" spans="1:1" s="354" customFormat="1" x14ac:dyDescent="0.15">
      <c r="A59" s="355"/>
    </row>
    <row r="60" spans="1:1" s="354" customFormat="1" x14ac:dyDescent="0.15">
      <c r="A60" s="355"/>
    </row>
    <row r="61" spans="1:1" s="354" customFormat="1" x14ac:dyDescent="0.15">
      <c r="A61" s="355"/>
    </row>
    <row r="62" spans="1:1" s="354" customFormat="1" x14ac:dyDescent="0.15">
      <c r="A62" s="355"/>
    </row>
    <row r="63" spans="1:1" s="354" customFormat="1" x14ac:dyDescent="0.15">
      <c r="A63" s="355"/>
    </row>
    <row r="64" spans="1:1" s="354" customFormat="1" x14ac:dyDescent="0.15">
      <c r="A64" s="355"/>
    </row>
    <row r="65" spans="1:1" s="354" customFormat="1" x14ac:dyDescent="0.15">
      <c r="A65" s="355"/>
    </row>
    <row r="66" spans="1:1" s="354" customFormat="1" x14ac:dyDescent="0.15">
      <c r="A66" s="355"/>
    </row>
    <row r="67" spans="1:1" s="354" customFormat="1" x14ac:dyDescent="0.15">
      <c r="A67" s="355"/>
    </row>
    <row r="68" spans="1:1" s="354" customFormat="1" x14ac:dyDescent="0.15">
      <c r="A68" s="355"/>
    </row>
    <row r="69" spans="1:1" s="354" customFormat="1" x14ac:dyDescent="0.15">
      <c r="A69" s="355"/>
    </row>
    <row r="70" spans="1:1" s="354" customFormat="1" x14ac:dyDescent="0.15">
      <c r="A70" s="355"/>
    </row>
    <row r="71" spans="1:1" s="354" customFormat="1" x14ac:dyDescent="0.15">
      <c r="A71" s="355"/>
    </row>
    <row r="72" spans="1:1" s="354" customFormat="1" x14ac:dyDescent="0.15">
      <c r="A72" s="355"/>
    </row>
    <row r="73" spans="1:1" s="354" customFormat="1" x14ac:dyDescent="0.15">
      <c r="A73" s="355"/>
    </row>
    <row r="74" spans="1:1" s="354" customFormat="1" x14ac:dyDescent="0.15">
      <c r="A74" s="355"/>
    </row>
    <row r="75" spans="1:1" s="354" customFormat="1" x14ac:dyDescent="0.15">
      <c r="A75" s="355"/>
    </row>
    <row r="76" spans="1:1" s="354" customFormat="1" x14ac:dyDescent="0.15">
      <c r="A76" s="355"/>
    </row>
    <row r="77" spans="1:1" s="354" customFormat="1" x14ac:dyDescent="0.15">
      <c r="A77" s="355"/>
    </row>
    <row r="78" spans="1:1" s="354" customFormat="1" x14ac:dyDescent="0.15">
      <c r="A78" s="355"/>
    </row>
    <row r="79" spans="1:1" s="354" customFormat="1" x14ac:dyDescent="0.15">
      <c r="A79" s="355"/>
    </row>
    <row r="80" spans="1:1" s="354" customFormat="1" x14ac:dyDescent="0.15">
      <c r="A80" s="355"/>
    </row>
    <row r="81" spans="1:1" s="354" customFormat="1" x14ac:dyDescent="0.15">
      <c r="A81" s="355"/>
    </row>
    <row r="82" spans="1:1" s="354" customFormat="1" x14ac:dyDescent="0.15">
      <c r="A82" s="355"/>
    </row>
    <row r="83" spans="1:1" s="354" customFormat="1" x14ac:dyDescent="0.15">
      <c r="A83" s="355"/>
    </row>
    <row r="84" spans="1:1" s="354" customFormat="1" x14ac:dyDescent="0.15">
      <c r="A84" s="355"/>
    </row>
    <row r="85" spans="1:1" s="354" customFormat="1" x14ac:dyDescent="0.15">
      <c r="A85" s="355"/>
    </row>
    <row r="86" spans="1:1" s="354" customFormat="1" x14ac:dyDescent="0.15">
      <c r="A86" s="355"/>
    </row>
    <row r="87" spans="1:1" s="354" customFormat="1" x14ac:dyDescent="0.15">
      <c r="A87" s="355"/>
    </row>
    <row r="88" spans="1:1" s="354" customFormat="1" x14ac:dyDescent="0.15">
      <c r="A88" s="355"/>
    </row>
    <row r="89" spans="1:1" s="354" customFormat="1" x14ac:dyDescent="0.15">
      <c r="A89" s="355"/>
    </row>
    <row r="90" spans="1:1" s="354" customFormat="1" x14ac:dyDescent="0.15">
      <c r="A90" s="355"/>
    </row>
    <row r="91" spans="1:1" s="354" customFormat="1" x14ac:dyDescent="0.15">
      <c r="A91" s="355"/>
    </row>
    <row r="92" spans="1:1" s="354" customFormat="1" x14ac:dyDescent="0.15">
      <c r="A92" s="355"/>
    </row>
    <row r="93" spans="1:1" s="354" customFormat="1" x14ac:dyDescent="0.15">
      <c r="A93" s="355"/>
    </row>
    <row r="94" spans="1:1" s="354" customFormat="1" x14ac:dyDescent="0.15">
      <c r="A94" s="355"/>
    </row>
    <row r="95" spans="1:1" s="354" customFormat="1" x14ac:dyDescent="0.15">
      <c r="A95" s="355"/>
    </row>
    <row r="96" spans="1:1" s="354" customFormat="1" x14ac:dyDescent="0.15">
      <c r="A96" s="355"/>
    </row>
    <row r="97" spans="1:1" s="354" customFormat="1" x14ac:dyDescent="0.15">
      <c r="A97" s="355"/>
    </row>
    <row r="98" spans="1:1" s="354" customFormat="1" x14ac:dyDescent="0.15">
      <c r="A98" s="355"/>
    </row>
    <row r="99" spans="1:1" s="354" customFormat="1" x14ac:dyDescent="0.15">
      <c r="A99" s="355"/>
    </row>
    <row r="100" spans="1:1" s="354" customFormat="1" x14ac:dyDescent="0.15">
      <c r="A100" s="355"/>
    </row>
    <row r="101" spans="1:1" s="354" customFormat="1" x14ac:dyDescent="0.15">
      <c r="A101" s="355"/>
    </row>
    <row r="102" spans="1:1" s="354" customFormat="1" x14ac:dyDescent="0.15">
      <c r="A102" s="355"/>
    </row>
    <row r="103" spans="1:1" s="354" customFormat="1" x14ac:dyDescent="0.15">
      <c r="A103" s="355"/>
    </row>
    <row r="104" spans="1:1" s="354" customFormat="1" x14ac:dyDescent="0.15">
      <c r="A104" s="355"/>
    </row>
    <row r="105" spans="1:1" s="354" customFormat="1" x14ac:dyDescent="0.15">
      <c r="A105" s="355"/>
    </row>
    <row r="106" spans="1:1" s="354" customFormat="1" x14ac:dyDescent="0.15">
      <c r="A106" s="355"/>
    </row>
    <row r="107" spans="1:1" s="354" customFormat="1" x14ac:dyDescent="0.15">
      <c r="A107" s="355"/>
    </row>
    <row r="108" spans="1:1" s="354" customFormat="1" x14ac:dyDescent="0.15">
      <c r="A108" s="355"/>
    </row>
    <row r="109" spans="1:1" s="354" customFormat="1" x14ac:dyDescent="0.15">
      <c r="A109" s="355"/>
    </row>
    <row r="110" spans="1:1" s="354" customFormat="1" x14ac:dyDescent="0.15">
      <c r="A110" s="355"/>
    </row>
    <row r="111" spans="1:1" s="354" customFormat="1" x14ac:dyDescent="0.15">
      <c r="A111" s="355"/>
    </row>
    <row r="112" spans="1:1" s="354" customFormat="1" x14ac:dyDescent="0.15">
      <c r="A112" s="355"/>
    </row>
    <row r="113" spans="1:1" s="354" customFormat="1" x14ac:dyDescent="0.15">
      <c r="A113" s="355"/>
    </row>
    <row r="114" spans="1:1" s="354" customFormat="1" x14ac:dyDescent="0.15">
      <c r="A114" s="355"/>
    </row>
    <row r="115" spans="1:1" s="354" customFormat="1" x14ac:dyDescent="0.15">
      <c r="A115" s="355"/>
    </row>
    <row r="116" spans="1:1" s="354" customFormat="1" x14ac:dyDescent="0.15">
      <c r="A116" s="355"/>
    </row>
    <row r="117" spans="1:1" s="354" customFormat="1" x14ac:dyDescent="0.15">
      <c r="A117" s="355"/>
    </row>
    <row r="118" spans="1:1" s="354" customFormat="1" x14ac:dyDescent="0.15">
      <c r="A118" s="355"/>
    </row>
    <row r="119" spans="1:1" s="354" customFormat="1" x14ac:dyDescent="0.15">
      <c r="A119" s="355"/>
    </row>
    <row r="120" spans="1:1" s="354" customFormat="1" x14ac:dyDescent="0.15">
      <c r="A120" s="355"/>
    </row>
    <row r="121" spans="1:1" s="354" customFormat="1" x14ac:dyDescent="0.15">
      <c r="A121" s="355"/>
    </row>
    <row r="122" spans="1:1" s="354" customFormat="1" x14ac:dyDescent="0.15">
      <c r="A122" s="355"/>
    </row>
    <row r="123" spans="1:1" s="354" customFormat="1" x14ac:dyDescent="0.15">
      <c r="A123" s="355"/>
    </row>
    <row r="124" spans="1:1" s="354" customFormat="1" x14ac:dyDescent="0.15">
      <c r="A124" s="355"/>
    </row>
    <row r="125" spans="1:1" s="354" customFormat="1" x14ac:dyDescent="0.15">
      <c r="A125" s="355"/>
    </row>
    <row r="126" spans="1:1" s="354" customFormat="1" x14ac:dyDescent="0.15">
      <c r="A126" s="355"/>
    </row>
    <row r="127" spans="1:1" s="354" customFormat="1" x14ac:dyDescent="0.15">
      <c r="A127" s="355"/>
    </row>
    <row r="128" spans="1:1" s="354" customFormat="1" x14ac:dyDescent="0.15">
      <c r="A128" s="355"/>
    </row>
    <row r="129" spans="1:1" s="354" customFormat="1" x14ac:dyDescent="0.15">
      <c r="A129" s="355"/>
    </row>
    <row r="130" spans="1:1" s="354" customFormat="1" x14ac:dyDescent="0.15">
      <c r="A130" s="355"/>
    </row>
    <row r="131" spans="1:1" s="354" customFormat="1" x14ac:dyDescent="0.15">
      <c r="A131" s="355"/>
    </row>
    <row r="132" spans="1:1" s="354" customFormat="1" x14ac:dyDescent="0.15">
      <c r="A132" s="355"/>
    </row>
    <row r="133" spans="1:1" s="354" customFormat="1" x14ac:dyDescent="0.15">
      <c r="A133" s="355"/>
    </row>
    <row r="134" spans="1:1" s="354" customFormat="1" x14ac:dyDescent="0.15">
      <c r="A134" s="355"/>
    </row>
    <row r="135" spans="1:1" s="354" customFormat="1" x14ac:dyDescent="0.15">
      <c r="A135" s="355"/>
    </row>
    <row r="136" spans="1:1" s="354" customFormat="1" x14ac:dyDescent="0.15">
      <c r="A136" s="355"/>
    </row>
    <row r="137" spans="1:1" s="354" customFormat="1" x14ac:dyDescent="0.15">
      <c r="A137" s="355"/>
    </row>
    <row r="138" spans="1:1" s="354" customFormat="1" x14ac:dyDescent="0.15">
      <c r="A138" s="355"/>
    </row>
    <row r="139" spans="1:1" s="354" customFormat="1" x14ac:dyDescent="0.15">
      <c r="A139" s="355"/>
    </row>
    <row r="140" spans="1:1" s="354" customFormat="1" x14ac:dyDescent="0.15">
      <c r="A140" s="355"/>
    </row>
    <row r="141" spans="1:1" s="354" customFormat="1" x14ac:dyDescent="0.15">
      <c r="A141" s="355"/>
    </row>
    <row r="142" spans="1:1" s="354" customFormat="1" x14ac:dyDescent="0.15">
      <c r="A142" s="355"/>
    </row>
    <row r="143" spans="1:1" s="354" customFormat="1" x14ac:dyDescent="0.15">
      <c r="A143" s="355"/>
    </row>
    <row r="144" spans="1:1" s="354" customFormat="1" x14ac:dyDescent="0.15">
      <c r="A144" s="355"/>
    </row>
    <row r="145" spans="1:1" s="354" customFormat="1" x14ac:dyDescent="0.15">
      <c r="A145" s="355"/>
    </row>
    <row r="146" spans="1:1" s="354" customFormat="1" x14ac:dyDescent="0.15">
      <c r="A146" s="355"/>
    </row>
    <row r="147" spans="1:1" s="354" customFormat="1" x14ac:dyDescent="0.15">
      <c r="A147" s="355"/>
    </row>
    <row r="148" spans="1:1" s="354" customFormat="1" x14ac:dyDescent="0.15">
      <c r="A148" s="355"/>
    </row>
    <row r="149" spans="1:1" s="354" customFormat="1" x14ac:dyDescent="0.15">
      <c r="A149" s="355"/>
    </row>
    <row r="150" spans="1:1" s="354" customFormat="1" x14ac:dyDescent="0.15">
      <c r="A150" s="355"/>
    </row>
    <row r="151" spans="1:1" s="354" customFormat="1" x14ac:dyDescent="0.15">
      <c r="A151" s="355"/>
    </row>
    <row r="152" spans="1:1" s="354" customFormat="1" x14ac:dyDescent="0.15">
      <c r="A152" s="355"/>
    </row>
    <row r="153" spans="1:1" s="354" customFormat="1" x14ac:dyDescent="0.15">
      <c r="A153" s="355"/>
    </row>
    <row r="154" spans="1:1" s="354" customFormat="1" x14ac:dyDescent="0.15">
      <c r="A154" s="355"/>
    </row>
    <row r="155" spans="1:1" s="354" customFormat="1" x14ac:dyDescent="0.15">
      <c r="A155" s="355"/>
    </row>
    <row r="156" spans="1:1" s="354" customFormat="1" x14ac:dyDescent="0.15">
      <c r="A156" s="355"/>
    </row>
    <row r="157" spans="1:1" s="354" customFormat="1" x14ac:dyDescent="0.15">
      <c r="A157" s="355"/>
    </row>
    <row r="158" spans="1:1" s="354" customFormat="1" x14ac:dyDescent="0.15">
      <c r="A158" s="355"/>
    </row>
    <row r="159" spans="1:1" s="354" customFormat="1" x14ac:dyDescent="0.15">
      <c r="A159" s="355"/>
    </row>
    <row r="160" spans="1:1" s="354" customFormat="1" x14ac:dyDescent="0.15">
      <c r="A160" s="355"/>
    </row>
    <row r="161" spans="1:1" s="354" customFormat="1" x14ac:dyDescent="0.15">
      <c r="A161" s="355"/>
    </row>
    <row r="162" spans="1:1" s="354" customFormat="1" x14ac:dyDescent="0.15">
      <c r="A162" s="355"/>
    </row>
    <row r="163" spans="1:1" s="354" customFormat="1" x14ac:dyDescent="0.15">
      <c r="A163" s="355"/>
    </row>
    <row r="164" spans="1:1" s="354" customFormat="1" x14ac:dyDescent="0.15">
      <c r="A164" s="355"/>
    </row>
    <row r="165" spans="1:1" s="354" customFormat="1" x14ac:dyDescent="0.15">
      <c r="A165" s="355"/>
    </row>
    <row r="166" spans="1:1" s="354" customFormat="1" x14ac:dyDescent="0.15">
      <c r="A166" s="355"/>
    </row>
    <row r="167" spans="1:1" s="354" customFormat="1" x14ac:dyDescent="0.15">
      <c r="A167" s="355"/>
    </row>
    <row r="168" spans="1:1" s="354" customFormat="1" x14ac:dyDescent="0.15">
      <c r="A168" s="355"/>
    </row>
    <row r="169" spans="1:1" s="354" customFormat="1" x14ac:dyDescent="0.15">
      <c r="A169" s="355"/>
    </row>
    <row r="170" spans="1:1" s="354" customFormat="1" x14ac:dyDescent="0.15">
      <c r="A170" s="355"/>
    </row>
    <row r="171" spans="1:1" s="354" customFormat="1" x14ac:dyDescent="0.15">
      <c r="A171" s="355"/>
    </row>
    <row r="172" spans="1:1" s="354" customFormat="1" x14ac:dyDescent="0.15">
      <c r="A172" s="355"/>
    </row>
    <row r="173" spans="1:1" s="354" customFormat="1" x14ac:dyDescent="0.15">
      <c r="A173" s="355"/>
    </row>
    <row r="174" spans="1:1" s="354" customFormat="1" x14ac:dyDescent="0.15">
      <c r="A174" s="355"/>
    </row>
    <row r="175" spans="1:1" s="354" customFormat="1" x14ac:dyDescent="0.15">
      <c r="A175" s="355"/>
    </row>
    <row r="176" spans="1:1" s="354" customFormat="1" x14ac:dyDescent="0.15">
      <c r="A176" s="355"/>
    </row>
    <row r="177" spans="1:1" s="354" customFormat="1" x14ac:dyDescent="0.15">
      <c r="A177" s="355"/>
    </row>
    <row r="178" spans="1:1" s="354" customFormat="1" x14ac:dyDescent="0.15">
      <c r="A178" s="355"/>
    </row>
    <row r="179" spans="1:1" s="354" customFormat="1" x14ac:dyDescent="0.15">
      <c r="A179" s="355"/>
    </row>
    <row r="180" spans="1:1" s="354" customFormat="1" x14ac:dyDescent="0.15">
      <c r="A180" s="355"/>
    </row>
    <row r="181" spans="1:1" s="354" customFormat="1" x14ac:dyDescent="0.15">
      <c r="A181" s="355"/>
    </row>
    <row r="182" spans="1:1" s="354" customFormat="1" x14ac:dyDescent="0.15">
      <c r="A182" s="355"/>
    </row>
    <row r="183" spans="1:1" s="354" customFormat="1" x14ac:dyDescent="0.15">
      <c r="A183" s="355"/>
    </row>
    <row r="184" spans="1:1" s="354" customFormat="1" x14ac:dyDescent="0.15">
      <c r="A184" s="355"/>
    </row>
    <row r="185" spans="1:1" s="354" customFormat="1" x14ac:dyDescent="0.15">
      <c r="A185" s="355"/>
    </row>
    <row r="186" spans="1:1" s="354" customFormat="1" x14ac:dyDescent="0.15">
      <c r="A186" s="355"/>
    </row>
    <row r="187" spans="1:1" s="354" customFormat="1" x14ac:dyDescent="0.15">
      <c r="A187" s="355"/>
    </row>
    <row r="188" spans="1:1" s="354" customFormat="1" x14ac:dyDescent="0.15">
      <c r="A188" s="355"/>
    </row>
    <row r="189" spans="1:1" s="354" customFormat="1" x14ac:dyDescent="0.15">
      <c r="A189" s="355"/>
    </row>
    <row r="190" spans="1:1" s="354" customFormat="1" x14ac:dyDescent="0.15">
      <c r="A190" s="355"/>
    </row>
    <row r="191" spans="1:1" s="354" customFormat="1" x14ac:dyDescent="0.15">
      <c r="A191" s="355"/>
    </row>
    <row r="192" spans="1:1" s="354" customFormat="1" x14ac:dyDescent="0.15">
      <c r="A192" s="355"/>
    </row>
    <row r="193" spans="1:1" s="354" customFormat="1" x14ac:dyDescent="0.15">
      <c r="A193" s="355"/>
    </row>
    <row r="194" spans="1:1" s="354" customFormat="1" x14ac:dyDescent="0.15">
      <c r="A194" s="355"/>
    </row>
    <row r="195" spans="1:1" s="354" customFormat="1" x14ac:dyDescent="0.15">
      <c r="A195" s="355"/>
    </row>
    <row r="196" spans="1:1" s="354" customFormat="1" x14ac:dyDescent="0.15">
      <c r="A196" s="355"/>
    </row>
    <row r="197" spans="1:1" s="354" customFormat="1" x14ac:dyDescent="0.15">
      <c r="A197" s="355"/>
    </row>
    <row r="198" spans="1:1" s="354" customFormat="1" x14ac:dyDescent="0.15">
      <c r="A198" s="355"/>
    </row>
    <row r="199" spans="1:1" s="354" customFormat="1" x14ac:dyDescent="0.15">
      <c r="A199" s="355"/>
    </row>
    <row r="200" spans="1:1" s="354" customFormat="1" x14ac:dyDescent="0.15">
      <c r="A200" s="355"/>
    </row>
    <row r="201" spans="1:1" s="354" customFormat="1" x14ac:dyDescent="0.15">
      <c r="A201" s="355"/>
    </row>
    <row r="202" spans="1:1" s="354" customFormat="1" x14ac:dyDescent="0.15">
      <c r="A202" s="355"/>
    </row>
    <row r="203" spans="1:1" s="354" customFormat="1" x14ac:dyDescent="0.15">
      <c r="A203" s="355"/>
    </row>
    <row r="204" spans="1:1" s="354" customFormat="1" x14ac:dyDescent="0.15">
      <c r="A204" s="355"/>
    </row>
    <row r="205" spans="1:1" s="354" customFormat="1" x14ac:dyDescent="0.15">
      <c r="A205" s="355"/>
    </row>
    <row r="206" spans="1:1" s="354" customFormat="1" x14ac:dyDescent="0.15">
      <c r="A206" s="355"/>
    </row>
    <row r="207" spans="1:1" s="354" customFormat="1" x14ac:dyDescent="0.15">
      <c r="A207" s="355"/>
    </row>
    <row r="208" spans="1:1" s="354" customFormat="1" x14ac:dyDescent="0.15">
      <c r="A208" s="355"/>
    </row>
    <row r="209" spans="1:1" s="354" customFormat="1" x14ac:dyDescent="0.15">
      <c r="A209" s="355"/>
    </row>
    <row r="210" spans="1:1" s="354" customFormat="1" x14ac:dyDescent="0.15">
      <c r="A210" s="355"/>
    </row>
    <row r="211" spans="1:1" s="354" customFormat="1" x14ac:dyDescent="0.15">
      <c r="A211" s="355"/>
    </row>
    <row r="212" spans="1:1" s="354" customFormat="1" x14ac:dyDescent="0.15">
      <c r="A212" s="355"/>
    </row>
    <row r="213" spans="1:1" s="354" customFormat="1" x14ac:dyDescent="0.15">
      <c r="A213" s="355"/>
    </row>
    <row r="214" spans="1:1" s="354" customFormat="1" x14ac:dyDescent="0.15">
      <c r="A214" s="355"/>
    </row>
    <row r="215" spans="1:1" s="354" customFormat="1" x14ac:dyDescent="0.15">
      <c r="A215" s="355"/>
    </row>
    <row r="216" spans="1:1" s="354" customFormat="1" x14ac:dyDescent="0.15">
      <c r="A216" s="355"/>
    </row>
    <row r="217" spans="1:1" s="354" customFormat="1" x14ac:dyDescent="0.15">
      <c r="A217" s="355"/>
    </row>
    <row r="218" spans="1:1" s="354" customFormat="1" x14ac:dyDescent="0.15">
      <c r="A218" s="355"/>
    </row>
    <row r="219" spans="1:1" s="354" customFormat="1" x14ac:dyDescent="0.15">
      <c r="A219" s="355"/>
    </row>
    <row r="220" spans="1:1" s="354" customFormat="1" x14ac:dyDescent="0.15">
      <c r="A220" s="355"/>
    </row>
    <row r="221" spans="1:1" s="354" customFormat="1" x14ac:dyDescent="0.15">
      <c r="A221" s="355"/>
    </row>
    <row r="222" spans="1:1" s="354" customFormat="1" x14ac:dyDescent="0.15">
      <c r="A222" s="355"/>
    </row>
    <row r="223" spans="1:1" s="354" customFormat="1" x14ac:dyDescent="0.15">
      <c r="A223" s="355"/>
    </row>
    <row r="224" spans="1:1" s="354" customFormat="1" x14ac:dyDescent="0.15">
      <c r="A224" s="355"/>
    </row>
    <row r="225" spans="1:1" s="354" customFormat="1" x14ac:dyDescent="0.15">
      <c r="A225" s="355"/>
    </row>
    <row r="226" spans="1:1" s="354" customFormat="1" x14ac:dyDescent="0.15">
      <c r="A226" s="355"/>
    </row>
    <row r="227" spans="1:1" s="354" customFormat="1" x14ac:dyDescent="0.15">
      <c r="A227" s="355"/>
    </row>
    <row r="228" spans="1:1" s="354" customFormat="1" x14ac:dyDescent="0.15">
      <c r="A228" s="355"/>
    </row>
    <row r="229" spans="1:1" s="354" customFormat="1" x14ac:dyDescent="0.15">
      <c r="A229" s="355"/>
    </row>
    <row r="230" spans="1:1" s="354" customFormat="1" x14ac:dyDescent="0.15">
      <c r="A230" s="355"/>
    </row>
    <row r="231" spans="1:1" s="354" customFormat="1" x14ac:dyDescent="0.15">
      <c r="A231" s="355"/>
    </row>
    <row r="232" spans="1:1" s="354" customFormat="1" x14ac:dyDescent="0.15">
      <c r="A232" s="355"/>
    </row>
    <row r="233" spans="1:1" s="354" customFormat="1" x14ac:dyDescent="0.15">
      <c r="A233" s="355"/>
    </row>
  </sheetData>
  <mergeCells count="4">
    <mergeCell ref="C4:E4"/>
    <mergeCell ref="C5:E5"/>
    <mergeCell ref="C6:E6"/>
    <mergeCell ref="C7:E7"/>
  </mergeCells>
  <phoneticPr fontId="13"/>
  <pageMargins left="0.25" right="0.25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3"/>
  <sheetViews>
    <sheetView showGridLines="0" zoomScaleNormal="100" zoomScaleSheetLayoutView="90" workbookViewId="0">
      <selection activeCell="J6" sqref="J6"/>
    </sheetView>
  </sheetViews>
  <sheetFormatPr defaultRowHeight="18.75" x14ac:dyDescent="0.15"/>
  <cols>
    <col min="1" max="1" width="6.625" style="342" customWidth="1"/>
    <col min="2" max="2" width="10.75" style="336" customWidth="1"/>
    <col min="3" max="14" width="11.25" style="87" customWidth="1"/>
    <col min="15" max="16384" width="9" style="87"/>
  </cols>
  <sheetData>
    <row r="1" spans="1:8" x14ac:dyDescent="0.15">
      <c r="A1" s="429" t="s">
        <v>227</v>
      </c>
      <c r="B1" s="429"/>
      <c r="C1" s="429"/>
      <c r="D1" s="429"/>
      <c r="E1" s="429"/>
      <c r="F1" s="429"/>
      <c r="G1" s="429"/>
      <c r="H1" s="429"/>
    </row>
    <row r="2" spans="1:8" x14ac:dyDescent="0.15">
      <c r="A2" s="424" t="s">
        <v>285</v>
      </c>
      <c r="B2" s="425"/>
      <c r="C2" s="425"/>
      <c r="D2" s="425"/>
      <c r="E2" s="425"/>
      <c r="F2" s="425"/>
      <c r="G2" s="425"/>
      <c r="H2" s="425"/>
    </row>
    <row r="3" spans="1:8" x14ac:dyDescent="0.15">
      <c r="A3" s="382"/>
      <c r="B3" s="384" t="s">
        <v>274</v>
      </c>
      <c r="C3" s="383"/>
      <c r="D3" s="426" t="s">
        <v>275</v>
      </c>
      <c r="E3" s="426"/>
      <c r="F3" s="426"/>
      <c r="G3" s="382"/>
      <c r="H3" s="382"/>
    </row>
    <row r="4" spans="1:8" x14ac:dyDescent="0.15">
      <c r="A4" s="382"/>
      <c r="B4" s="384" t="s">
        <v>276</v>
      </c>
      <c r="C4" s="427" t="s">
        <v>286</v>
      </c>
      <c r="D4" s="428"/>
      <c r="E4" s="384" t="s">
        <v>278</v>
      </c>
      <c r="F4" s="383"/>
      <c r="G4" s="382"/>
      <c r="H4" s="382"/>
    </row>
    <row r="5" spans="1:8" x14ac:dyDescent="0.15">
      <c r="A5" s="382"/>
      <c r="B5" s="384" t="s">
        <v>277</v>
      </c>
      <c r="C5" s="427" t="s">
        <v>286</v>
      </c>
      <c r="D5" s="428"/>
      <c r="E5" s="384" t="s">
        <v>279</v>
      </c>
      <c r="F5" s="385" t="s">
        <v>280</v>
      </c>
      <c r="G5" s="382"/>
      <c r="H5" s="382"/>
    </row>
    <row r="6" spans="1:8" ht="10.5" customHeight="1" x14ac:dyDescent="0.15">
      <c r="A6" s="382"/>
      <c r="B6" s="386"/>
      <c r="C6" s="386"/>
      <c r="D6" s="386"/>
      <c r="E6" s="386"/>
      <c r="F6" s="387"/>
      <c r="G6" s="382"/>
      <c r="H6" s="382"/>
    </row>
    <row r="7" spans="1:8" x14ac:dyDescent="0.15">
      <c r="A7" s="382"/>
      <c r="B7" s="386"/>
      <c r="C7" s="386"/>
      <c r="D7" s="386"/>
      <c r="E7" s="384" t="s">
        <v>281</v>
      </c>
      <c r="F7" s="385" t="s">
        <v>282</v>
      </c>
      <c r="G7" s="384" t="s">
        <v>283</v>
      </c>
      <c r="H7" s="384" t="s">
        <v>284</v>
      </c>
    </row>
    <row r="8" spans="1:8" ht="35.25" customHeight="1" x14ac:dyDescent="0.15">
      <c r="A8" s="382"/>
      <c r="B8" s="386"/>
      <c r="C8" s="386"/>
      <c r="D8" s="386"/>
      <c r="E8" s="384"/>
      <c r="F8" s="385"/>
      <c r="G8" s="383"/>
      <c r="H8" s="383"/>
    </row>
    <row r="9" spans="1:8" s="354" customFormat="1" x14ac:dyDescent="0.15">
      <c r="A9" s="353" t="s">
        <v>267</v>
      </c>
    </row>
    <row r="10" spans="1:8" s="354" customFormat="1" x14ac:dyDescent="0.15">
      <c r="A10" s="353" t="s">
        <v>266</v>
      </c>
    </row>
    <row r="11" spans="1:8" s="354" customFormat="1" ht="19.5" thickBot="1" x14ac:dyDescent="0.2">
      <c r="A11" s="378" t="s">
        <v>257</v>
      </c>
    </row>
    <row r="12" spans="1:8" s="354" customFormat="1" x14ac:dyDescent="0.15">
      <c r="A12" s="403"/>
      <c r="B12" s="404"/>
      <c r="C12" s="416" t="s">
        <v>249</v>
      </c>
      <c r="D12" s="417"/>
      <c r="E12" s="418"/>
      <c r="F12" s="416" t="s">
        <v>250</v>
      </c>
      <c r="G12" s="417"/>
      <c r="H12" s="418"/>
    </row>
    <row r="13" spans="1:8" s="354" customFormat="1" x14ac:dyDescent="0.15">
      <c r="A13" s="405"/>
      <c r="B13" s="406"/>
      <c r="C13" s="374" t="s">
        <v>260</v>
      </c>
      <c r="D13" s="375" t="s">
        <v>261</v>
      </c>
      <c r="E13" s="376" t="s">
        <v>262</v>
      </c>
      <c r="F13" s="374" t="s">
        <v>260</v>
      </c>
      <c r="G13" s="375" t="s">
        <v>261</v>
      </c>
      <c r="H13" s="377" t="s">
        <v>262</v>
      </c>
    </row>
    <row r="14" spans="1:8" s="354" customFormat="1" x14ac:dyDescent="0.15">
      <c r="A14" s="407"/>
      <c r="B14" s="408"/>
      <c r="C14" s="359" t="s">
        <v>242</v>
      </c>
      <c r="D14" s="358" t="s">
        <v>242</v>
      </c>
      <c r="E14" s="360" t="s">
        <v>242</v>
      </c>
      <c r="F14" s="359" t="s">
        <v>242</v>
      </c>
      <c r="G14" s="358" t="s">
        <v>242</v>
      </c>
      <c r="H14" s="360" t="s">
        <v>242</v>
      </c>
    </row>
    <row r="15" spans="1:8" s="354" customFormat="1" ht="24" customHeight="1" x14ac:dyDescent="0.15">
      <c r="A15" s="399" t="s">
        <v>228</v>
      </c>
      <c r="B15" s="400"/>
      <c r="C15" s="361"/>
      <c r="D15" s="356"/>
      <c r="E15" s="362"/>
      <c r="F15" s="361"/>
      <c r="G15" s="356"/>
      <c r="H15" s="362"/>
    </row>
    <row r="16" spans="1:8" s="354" customFormat="1" ht="24" customHeight="1" x14ac:dyDescent="0.15">
      <c r="A16" s="401"/>
      <c r="B16" s="402"/>
      <c r="C16" s="363"/>
      <c r="D16" s="357"/>
      <c r="E16" s="364"/>
      <c r="F16" s="363"/>
      <c r="G16" s="357"/>
      <c r="H16" s="364"/>
    </row>
    <row r="17" spans="1:8" s="354" customFormat="1" ht="24" customHeight="1" x14ac:dyDescent="0.15">
      <c r="A17" s="395" t="s">
        <v>243</v>
      </c>
      <c r="B17" s="400"/>
      <c r="C17" s="361"/>
      <c r="D17" s="356"/>
      <c r="E17" s="362"/>
      <c r="F17" s="361"/>
      <c r="G17" s="356"/>
      <c r="H17" s="362"/>
    </row>
    <row r="18" spans="1:8" s="354" customFormat="1" ht="24" customHeight="1" x14ac:dyDescent="0.15">
      <c r="A18" s="401"/>
      <c r="B18" s="402"/>
      <c r="C18" s="363"/>
      <c r="D18" s="357"/>
      <c r="E18" s="364"/>
      <c r="F18" s="363"/>
      <c r="G18" s="357"/>
      <c r="H18" s="364"/>
    </row>
    <row r="19" spans="1:8" s="354" customFormat="1" ht="24" customHeight="1" x14ac:dyDescent="0.15">
      <c r="A19" s="395" t="s">
        <v>229</v>
      </c>
      <c r="B19" s="396"/>
      <c r="C19" s="361"/>
      <c r="D19" s="356"/>
      <c r="E19" s="362"/>
      <c r="F19" s="361"/>
      <c r="G19" s="356"/>
      <c r="H19" s="362"/>
    </row>
    <row r="20" spans="1:8" s="354" customFormat="1" ht="24" customHeight="1" x14ac:dyDescent="0.15">
      <c r="A20" s="397"/>
      <c r="B20" s="398"/>
      <c r="C20" s="363"/>
      <c r="D20" s="357"/>
      <c r="E20" s="364"/>
      <c r="F20" s="363"/>
      <c r="G20" s="357"/>
      <c r="H20" s="364"/>
    </row>
    <row r="21" spans="1:8" s="354" customFormat="1" ht="24" customHeight="1" x14ac:dyDescent="0.15">
      <c r="A21" s="395" t="s">
        <v>244</v>
      </c>
      <c r="B21" s="396"/>
      <c r="C21" s="361"/>
      <c r="D21" s="356"/>
      <c r="E21" s="362"/>
      <c r="F21" s="361"/>
      <c r="G21" s="356"/>
      <c r="H21" s="362"/>
    </row>
    <row r="22" spans="1:8" s="354" customFormat="1" ht="24" customHeight="1" x14ac:dyDescent="0.15">
      <c r="A22" s="397"/>
      <c r="B22" s="398"/>
      <c r="C22" s="363"/>
      <c r="D22" s="357"/>
      <c r="E22" s="364"/>
      <c r="F22" s="363"/>
      <c r="G22" s="357"/>
      <c r="H22" s="364"/>
    </row>
    <row r="23" spans="1:8" s="354" customFormat="1" ht="24" customHeight="1" x14ac:dyDescent="0.15">
      <c r="A23" s="399" t="s">
        <v>230</v>
      </c>
      <c r="B23" s="400"/>
      <c r="C23" s="361"/>
      <c r="D23" s="356"/>
      <c r="E23" s="362"/>
      <c r="F23" s="361"/>
      <c r="G23" s="356"/>
      <c r="H23" s="362"/>
    </row>
    <row r="24" spans="1:8" s="354" customFormat="1" ht="24" customHeight="1" x14ac:dyDescent="0.15">
      <c r="A24" s="401"/>
      <c r="B24" s="402"/>
      <c r="C24" s="363"/>
      <c r="D24" s="357"/>
      <c r="E24" s="364"/>
      <c r="F24" s="363"/>
      <c r="G24" s="357"/>
      <c r="H24" s="364"/>
    </row>
    <row r="25" spans="1:8" s="354" customFormat="1" ht="24" customHeight="1" x14ac:dyDescent="0.15">
      <c r="A25" s="395" t="s">
        <v>231</v>
      </c>
      <c r="B25" s="396"/>
      <c r="C25" s="361"/>
      <c r="D25" s="356"/>
      <c r="E25" s="362"/>
      <c r="F25" s="361"/>
      <c r="G25" s="356"/>
      <c r="H25" s="362"/>
    </row>
    <row r="26" spans="1:8" s="354" customFormat="1" ht="24" customHeight="1" x14ac:dyDescent="0.15">
      <c r="A26" s="397"/>
      <c r="B26" s="398"/>
      <c r="C26" s="363"/>
      <c r="D26" s="357"/>
      <c r="E26" s="364"/>
      <c r="F26" s="363"/>
      <c r="G26" s="357"/>
      <c r="H26" s="364"/>
    </row>
    <row r="27" spans="1:8" s="354" customFormat="1" ht="24" customHeight="1" x14ac:dyDescent="0.15">
      <c r="A27" s="399" t="s">
        <v>232</v>
      </c>
      <c r="B27" s="400"/>
      <c r="C27" s="361"/>
      <c r="D27" s="356"/>
      <c r="E27" s="362"/>
      <c r="F27" s="361"/>
      <c r="G27" s="356"/>
      <c r="H27" s="362"/>
    </row>
    <row r="28" spans="1:8" s="354" customFormat="1" ht="24" customHeight="1" x14ac:dyDescent="0.15">
      <c r="A28" s="401"/>
      <c r="B28" s="402"/>
      <c r="C28" s="363"/>
      <c r="D28" s="357"/>
      <c r="E28" s="364"/>
      <c r="F28" s="363"/>
      <c r="G28" s="357"/>
      <c r="H28" s="364"/>
    </row>
    <row r="29" spans="1:8" s="354" customFormat="1" ht="24" customHeight="1" x14ac:dyDescent="0.15">
      <c r="A29" s="399" t="s">
        <v>233</v>
      </c>
      <c r="B29" s="400"/>
      <c r="C29" s="361"/>
      <c r="D29" s="356"/>
      <c r="E29" s="362"/>
      <c r="F29" s="361"/>
      <c r="G29" s="356"/>
      <c r="H29" s="362"/>
    </row>
    <row r="30" spans="1:8" s="354" customFormat="1" ht="24" customHeight="1" x14ac:dyDescent="0.15">
      <c r="A30" s="401"/>
      <c r="B30" s="402"/>
      <c r="C30" s="363"/>
      <c r="D30" s="357"/>
      <c r="E30" s="364"/>
      <c r="F30" s="363"/>
      <c r="G30" s="357"/>
      <c r="H30" s="364"/>
    </row>
    <row r="31" spans="1:8" s="354" customFormat="1" ht="24" customHeight="1" x14ac:dyDescent="0.15">
      <c r="A31" s="395" t="s">
        <v>234</v>
      </c>
      <c r="B31" s="396"/>
      <c r="C31" s="361"/>
      <c r="D31" s="356"/>
      <c r="E31" s="362"/>
      <c r="F31" s="361"/>
      <c r="G31" s="356"/>
      <c r="H31" s="362"/>
    </row>
    <row r="32" spans="1:8" s="354" customFormat="1" ht="24" customHeight="1" x14ac:dyDescent="0.15">
      <c r="A32" s="397"/>
      <c r="B32" s="398"/>
      <c r="C32" s="363"/>
      <c r="D32" s="357"/>
      <c r="E32" s="364"/>
      <c r="F32" s="363"/>
      <c r="G32" s="357"/>
      <c r="H32" s="364"/>
    </row>
    <row r="33" spans="1:8" s="354" customFormat="1" ht="24" customHeight="1" x14ac:dyDescent="0.15">
      <c r="A33" s="399" t="s">
        <v>235</v>
      </c>
      <c r="B33" s="400"/>
      <c r="C33" s="361"/>
      <c r="D33" s="356"/>
      <c r="E33" s="362"/>
      <c r="F33" s="361"/>
      <c r="G33" s="356"/>
      <c r="H33" s="362"/>
    </row>
    <row r="34" spans="1:8" s="354" customFormat="1" ht="24" customHeight="1" x14ac:dyDescent="0.15">
      <c r="A34" s="401"/>
      <c r="B34" s="402"/>
      <c r="C34" s="363"/>
      <c r="D34" s="357"/>
      <c r="E34" s="364"/>
      <c r="F34" s="363"/>
      <c r="G34" s="357"/>
      <c r="H34" s="364"/>
    </row>
    <row r="35" spans="1:8" s="354" customFormat="1" ht="24" customHeight="1" x14ac:dyDescent="0.15">
      <c r="A35" s="399" t="s">
        <v>236</v>
      </c>
      <c r="B35" s="400"/>
      <c r="C35" s="361"/>
      <c r="D35" s="356"/>
      <c r="E35" s="362"/>
      <c r="F35" s="361"/>
      <c r="G35" s="356"/>
      <c r="H35" s="362"/>
    </row>
    <row r="36" spans="1:8" s="354" customFormat="1" ht="24" customHeight="1" x14ac:dyDescent="0.15">
      <c r="A36" s="401"/>
      <c r="B36" s="402"/>
      <c r="C36" s="363"/>
      <c r="D36" s="357"/>
      <c r="E36" s="364"/>
      <c r="F36" s="363"/>
      <c r="G36" s="357"/>
      <c r="H36" s="364"/>
    </row>
    <row r="37" spans="1:8" s="354" customFormat="1" ht="24" customHeight="1" x14ac:dyDescent="0.15">
      <c r="A37" s="399" t="s">
        <v>237</v>
      </c>
      <c r="B37" s="400"/>
      <c r="C37" s="361"/>
      <c r="D37" s="356"/>
      <c r="E37" s="362"/>
      <c r="F37" s="361"/>
      <c r="G37" s="356"/>
      <c r="H37" s="362"/>
    </row>
    <row r="38" spans="1:8" s="354" customFormat="1" ht="24" customHeight="1" x14ac:dyDescent="0.15">
      <c r="A38" s="401"/>
      <c r="B38" s="402"/>
      <c r="C38" s="363"/>
      <c r="D38" s="357"/>
      <c r="E38" s="364"/>
      <c r="F38" s="363"/>
      <c r="G38" s="357"/>
      <c r="H38" s="364"/>
    </row>
    <row r="39" spans="1:8" s="354" customFormat="1" ht="24" customHeight="1" x14ac:dyDescent="0.15">
      <c r="A39" s="399" t="s">
        <v>238</v>
      </c>
      <c r="B39" s="400"/>
      <c r="C39" s="361"/>
      <c r="D39" s="356"/>
      <c r="E39" s="362"/>
      <c r="F39" s="361"/>
      <c r="G39" s="356"/>
      <c r="H39" s="362"/>
    </row>
    <row r="40" spans="1:8" s="354" customFormat="1" ht="24" customHeight="1" x14ac:dyDescent="0.15">
      <c r="A40" s="401"/>
      <c r="B40" s="402"/>
      <c r="C40" s="363"/>
      <c r="D40" s="357"/>
      <c r="E40" s="364"/>
      <c r="F40" s="363"/>
      <c r="G40" s="357"/>
      <c r="H40" s="364"/>
    </row>
    <row r="41" spans="1:8" s="354" customFormat="1" ht="24" customHeight="1" x14ac:dyDescent="0.15">
      <c r="A41" s="399" t="s">
        <v>239</v>
      </c>
      <c r="B41" s="400"/>
      <c r="C41" s="361"/>
      <c r="D41" s="356"/>
      <c r="E41" s="362"/>
      <c r="F41" s="361"/>
      <c r="G41" s="356"/>
      <c r="H41" s="362"/>
    </row>
    <row r="42" spans="1:8" s="354" customFormat="1" ht="24" customHeight="1" x14ac:dyDescent="0.15">
      <c r="A42" s="401"/>
      <c r="B42" s="402"/>
      <c r="C42" s="363"/>
      <c r="D42" s="357"/>
      <c r="E42" s="364"/>
      <c r="F42" s="363"/>
      <c r="G42" s="357"/>
      <c r="H42" s="364"/>
    </row>
    <row r="43" spans="1:8" s="354" customFormat="1" ht="24" customHeight="1" x14ac:dyDescent="0.15">
      <c r="A43" s="399" t="s">
        <v>240</v>
      </c>
      <c r="B43" s="400"/>
      <c r="C43" s="361"/>
      <c r="D43" s="356"/>
      <c r="E43" s="362"/>
      <c r="F43" s="361"/>
      <c r="G43" s="356"/>
      <c r="H43" s="362"/>
    </row>
    <row r="44" spans="1:8" s="354" customFormat="1" ht="24" customHeight="1" x14ac:dyDescent="0.15">
      <c r="A44" s="401"/>
      <c r="B44" s="402"/>
      <c r="C44" s="363"/>
      <c r="D44" s="357"/>
      <c r="E44" s="364"/>
      <c r="F44" s="363"/>
      <c r="G44" s="357"/>
      <c r="H44" s="364"/>
    </row>
    <row r="45" spans="1:8" s="354" customFormat="1" ht="24" customHeight="1" x14ac:dyDescent="0.15">
      <c r="A45" s="395" t="s">
        <v>247</v>
      </c>
      <c r="B45" s="409"/>
      <c r="C45" s="361"/>
      <c r="D45" s="356"/>
      <c r="E45" s="362"/>
      <c r="F45" s="361"/>
      <c r="G45" s="356"/>
      <c r="H45" s="362"/>
    </row>
    <row r="46" spans="1:8" s="354" customFormat="1" ht="24" customHeight="1" x14ac:dyDescent="0.15">
      <c r="A46" s="410"/>
      <c r="B46" s="411"/>
      <c r="C46" s="363"/>
      <c r="D46" s="357"/>
      <c r="E46" s="364"/>
      <c r="F46" s="363"/>
      <c r="G46" s="357"/>
      <c r="H46" s="364"/>
    </row>
    <row r="47" spans="1:8" s="354" customFormat="1" ht="24" customHeight="1" x14ac:dyDescent="0.15">
      <c r="A47" s="395" t="s">
        <v>245</v>
      </c>
      <c r="B47" s="409"/>
      <c r="C47" s="361"/>
      <c r="D47" s="356"/>
      <c r="E47" s="362"/>
      <c r="F47" s="361"/>
      <c r="G47" s="356"/>
      <c r="H47" s="362"/>
    </row>
    <row r="48" spans="1:8" s="354" customFormat="1" ht="24" customHeight="1" x14ac:dyDescent="0.15">
      <c r="A48" s="410"/>
      <c r="B48" s="411"/>
      <c r="C48" s="363"/>
      <c r="D48" s="357"/>
      <c r="E48" s="364"/>
      <c r="F48" s="363"/>
      <c r="G48" s="357"/>
      <c r="H48" s="364"/>
    </row>
    <row r="49" spans="1:8" s="354" customFormat="1" ht="24" customHeight="1" x14ac:dyDescent="0.15">
      <c r="A49" s="395" t="s">
        <v>246</v>
      </c>
      <c r="B49" s="409"/>
      <c r="C49" s="361"/>
      <c r="D49" s="356"/>
      <c r="E49" s="362"/>
      <c r="F49" s="361"/>
      <c r="G49" s="356"/>
      <c r="H49" s="362"/>
    </row>
    <row r="50" spans="1:8" s="354" customFormat="1" ht="24" customHeight="1" x14ac:dyDescent="0.15">
      <c r="A50" s="410"/>
      <c r="B50" s="411"/>
      <c r="C50" s="363"/>
      <c r="D50" s="357"/>
      <c r="E50" s="364"/>
      <c r="F50" s="363"/>
      <c r="G50" s="357"/>
      <c r="H50" s="364"/>
    </row>
    <row r="51" spans="1:8" s="354" customFormat="1" ht="24" customHeight="1" x14ac:dyDescent="0.15">
      <c r="A51" s="419" t="s">
        <v>241</v>
      </c>
      <c r="B51" s="412"/>
      <c r="C51" s="361"/>
      <c r="D51" s="356"/>
      <c r="E51" s="362"/>
      <c r="F51" s="361"/>
      <c r="G51" s="356"/>
      <c r="H51" s="362"/>
    </row>
    <row r="52" spans="1:8" s="354" customFormat="1" ht="24" customHeight="1" x14ac:dyDescent="0.15">
      <c r="A52" s="419"/>
      <c r="B52" s="412"/>
      <c r="C52" s="368"/>
      <c r="D52" s="369"/>
      <c r="E52" s="370"/>
      <c r="F52" s="368"/>
      <c r="G52" s="369"/>
      <c r="H52" s="370"/>
    </row>
    <row r="53" spans="1:8" s="354" customFormat="1" ht="24" customHeight="1" x14ac:dyDescent="0.15">
      <c r="A53" s="419" t="s">
        <v>258</v>
      </c>
      <c r="B53" s="412"/>
      <c r="C53" s="361"/>
      <c r="D53" s="356"/>
      <c r="E53" s="362"/>
      <c r="F53" s="361"/>
      <c r="G53" s="356"/>
      <c r="H53" s="362"/>
    </row>
    <row r="54" spans="1:8" s="354" customFormat="1" ht="24" customHeight="1" thickBot="1" x14ac:dyDescent="0.2">
      <c r="A54" s="419"/>
      <c r="B54" s="412"/>
      <c r="C54" s="365"/>
      <c r="D54" s="366"/>
      <c r="E54" s="367"/>
      <c r="F54" s="365"/>
      <c r="G54" s="366"/>
      <c r="H54" s="367"/>
    </row>
    <row r="55" spans="1:8" s="354" customFormat="1" x14ac:dyDescent="0.15">
      <c r="A55" s="355"/>
    </row>
    <row r="56" spans="1:8" s="354" customFormat="1" ht="19.5" thickBot="1" x14ac:dyDescent="0.2">
      <c r="A56" s="353" t="s">
        <v>248</v>
      </c>
    </row>
    <row r="57" spans="1:8" s="354" customFormat="1" ht="24" customHeight="1" x14ac:dyDescent="0.15">
      <c r="A57" s="422"/>
      <c r="B57" s="423"/>
      <c r="C57" s="371" t="s">
        <v>249</v>
      </c>
      <c r="D57" s="371" t="s">
        <v>250</v>
      </c>
    </row>
    <row r="58" spans="1:8" s="354" customFormat="1" ht="24" customHeight="1" x14ac:dyDescent="0.15">
      <c r="A58" s="419" t="s">
        <v>251</v>
      </c>
      <c r="B58" s="412"/>
      <c r="C58" s="372"/>
      <c r="D58" s="372"/>
    </row>
    <row r="59" spans="1:8" s="354" customFormat="1" ht="24" customHeight="1" x14ac:dyDescent="0.15">
      <c r="A59" s="419" t="s">
        <v>252</v>
      </c>
      <c r="B59" s="412"/>
      <c r="C59" s="372"/>
      <c r="D59" s="372"/>
    </row>
    <row r="60" spans="1:8" s="354" customFormat="1" ht="24" customHeight="1" x14ac:dyDescent="0.15">
      <c r="A60" s="419" t="s">
        <v>253</v>
      </c>
      <c r="B60" s="412"/>
      <c r="C60" s="372"/>
      <c r="D60" s="372"/>
    </row>
    <row r="61" spans="1:8" s="354" customFormat="1" ht="24" customHeight="1" x14ac:dyDescent="0.15">
      <c r="A61" s="419" t="s">
        <v>254</v>
      </c>
      <c r="B61" s="412"/>
      <c r="C61" s="372"/>
      <c r="D61" s="372"/>
    </row>
    <row r="62" spans="1:8" s="354" customFormat="1" ht="24" customHeight="1" x14ac:dyDescent="0.15">
      <c r="A62" s="419" t="s">
        <v>255</v>
      </c>
      <c r="B62" s="412"/>
      <c r="C62" s="372"/>
      <c r="D62" s="372"/>
    </row>
    <row r="63" spans="1:8" s="354" customFormat="1" ht="24" customHeight="1" x14ac:dyDescent="0.15">
      <c r="A63" s="419" t="s">
        <v>256</v>
      </c>
      <c r="B63" s="412"/>
      <c r="C63" s="372"/>
      <c r="D63" s="372"/>
    </row>
    <row r="64" spans="1:8" s="354" customFormat="1" ht="24" customHeight="1" thickBot="1" x14ac:dyDescent="0.2">
      <c r="A64" s="420" t="s">
        <v>258</v>
      </c>
      <c r="B64" s="421"/>
      <c r="C64" s="373"/>
      <c r="D64" s="373"/>
    </row>
    <row r="65" spans="1:14" s="354" customFormat="1" x14ac:dyDescent="0.15">
      <c r="A65" s="355"/>
    </row>
    <row r="66" spans="1:14" s="354" customFormat="1" x14ac:dyDescent="0.15">
      <c r="A66" s="353" t="s">
        <v>259</v>
      </c>
    </row>
    <row r="67" spans="1:14" s="354" customFormat="1" x14ac:dyDescent="0.15">
      <c r="A67" s="353" t="s">
        <v>266</v>
      </c>
    </row>
    <row r="68" spans="1:14" s="354" customFormat="1" ht="19.5" thickBot="1" x14ac:dyDescent="0.2">
      <c r="A68" s="378" t="s">
        <v>257</v>
      </c>
    </row>
    <row r="69" spans="1:14" s="354" customFormat="1" x14ac:dyDescent="0.15">
      <c r="A69" s="403"/>
      <c r="B69" s="404"/>
      <c r="C69" s="416" t="s">
        <v>264</v>
      </c>
      <c r="D69" s="418"/>
      <c r="E69" s="416" t="s">
        <v>268</v>
      </c>
      <c r="F69" s="418"/>
      <c r="G69" s="416" t="s">
        <v>269</v>
      </c>
      <c r="H69" s="418"/>
      <c r="I69" s="416" t="s">
        <v>270</v>
      </c>
      <c r="J69" s="418"/>
      <c r="K69" s="416" t="s">
        <v>271</v>
      </c>
      <c r="L69" s="418"/>
      <c r="M69" s="416" t="s">
        <v>265</v>
      </c>
      <c r="N69" s="418"/>
    </row>
    <row r="70" spans="1:14" s="354" customFormat="1" x14ac:dyDescent="0.15">
      <c r="A70" s="405"/>
      <c r="B70" s="406"/>
      <c r="C70" s="374" t="s">
        <v>263</v>
      </c>
      <c r="D70" s="376" t="s">
        <v>262</v>
      </c>
      <c r="E70" s="374" t="s">
        <v>263</v>
      </c>
      <c r="F70" s="376" t="s">
        <v>262</v>
      </c>
      <c r="G70" s="374" t="s">
        <v>263</v>
      </c>
      <c r="H70" s="376" t="s">
        <v>262</v>
      </c>
      <c r="I70" s="374" t="s">
        <v>263</v>
      </c>
      <c r="J70" s="376" t="s">
        <v>262</v>
      </c>
      <c r="K70" s="374" t="s">
        <v>263</v>
      </c>
      <c r="L70" s="376" t="s">
        <v>262</v>
      </c>
      <c r="M70" s="374" t="s">
        <v>263</v>
      </c>
      <c r="N70" s="376" t="s">
        <v>262</v>
      </c>
    </row>
    <row r="71" spans="1:14" s="354" customFormat="1" ht="38.25" customHeight="1" x14ac:dyDescent="0.15">
      <c r="A71" s="412" t="s">
        <v>228</v>
      </c>
      <c r="B71" s="413"/>
      <c r="C71" s="361"/>
      <c r="D71" s="362"/>
      <c r="E71" s="361"/>
      <c r="F71" s="362"/>
      <c r="G71" s="361"/>
      <c r="H71" s="362"/>
      <c r="I71" s="361"/>
      <c r="J71" s="362"/>
      <c r="K71" s="361"/>
      <c r="L71" s="362"/>
      <c r="M71" s="361"/>
      <c r="N71" s="362"/>
    </row>
    <row r="72" spans="1:14" s="354" customFormat="1" ht="38.25" customHeight="1" x14ac:dyDescent="0.15">
      <c r="A72" s="414" t="s">
        <v>243</v>
      </c>
      <c r="B72" s="415"/>
      <c r="C72" s="361"/>
      <c r="D72" s="362"/>
      <c r="E72" s="361"/>
      <c r="F72" s="362"/>
      <c r="G72" s="361"/>
      <c r="H72" s="362"/>
      <c r="I72" s="361"/>
      <c r="J72" s="362"/>
      <c r="K72" s="361"/>
      <c r="L72" s="362"/>
      <c r="M72" s="361"/>
      <c r="N72" s="362"/>
    </row>
    <row r="73" spans="1:14" s="354" customFormat="1" ht="38.25" customHeight="1" x14ac:dyDescent="0.15">
      <c r="A73" s="414" t="s">
        <v>229</v>
      </c>
      <c r="B73" s="415"/>
      <c r="C73" s="361"/>
      <c r="D73" s="362"/>
      <c r="E73" s="361"/>
      <c r="F73" s="362"/>
      <c r="G73" s="361"/>
      <c r="H73" s="362"/>
      <c r="I73" s="361"/>
      <c r="J73" s="362"/>
      <c r="K73" s="361"/>
      <c r="L73" s="362"/>
      <c r="M73" s="361"/>
      <c r="N73" s="362"/>
    </row>
    <row r="74" spans="1:14" s="354" customFormat="1" ht="55.5" customHeight="1" x14ac:dyDescent="0.15">
      <c r="A74" s="414" t="s">
        <v>244</v>
      </c>
      <c r="B74" s="415"/>
      <c r="C74" s="361"/>
      <c r="D74" s="362"/>
      <c r="E74" s="361"/>
      <c r="F74" s="362"/>
      <c r="G74" s="361"/>
      <c r="H74" s="362"/>
      <c r="I74" s="361"/>
      <c r="J74" s="362"/>
      <c r="K74" s="361"/>
      <c r="L74" s="362"/>
      <c r="M74" s="361"/>
      <c r="N74" s="362"/>
    </row>
    <row r="75" spans="1:14" s="354" customFormat="1" ht="38.25" customHeight="1" x14ac:dyDescent="0.15">
      <c r="A75" s="412" t="s">
        <v>230</v>
      </c>
      <c r="B75" s="413"/>
      <c r="C75" s="361"/>
      <c r="D75" s="362"/>
      <c r="E75" s="361"/>
      <c r="F75" s="362"/>
      <c r="G75" s="361"/>
      <c r="H75" s="362"/>
      <c r="I75" s="361"/>
      <c r="J75" s="362"/>
      <c r="K75" s="361"/>
      <c r="L75" s="362"/>
      <c r="M75" s="361"/>
      <c r="N75" s="362"/>
    </row>
    <row r="76" spans="1:14" s="354" customFormat="1" ht="38.25" customHeight="1" x14ac:dyDescent="0.15">
      <c r="A76" s="414" t="s">
        <v>231</v>
      </c>
      <c r="B76" s="415"/>
      <c r="C76" s="361"/>
      <c r="D76" s="362"/>
      <c r="E76" s="361"/>
      <c r="F76" s="362"/>
      <c r="G76" s="361"/>
      <c r="H76" s="362"/>
      <c r="I76" s="361"/>
      <c r="J76" s="362"/>
      <c r="K76" s="361"/>
      <c r="L76" s="362"/>
      <c r="M76" s="361"/>
      <c r="N76" s="362"/>
    </row>
    <row r="77" spans="1:14" s="354" customFormat="1" ht="38.25" customHeight="1" x14ac:dyDescent="0.15">
      <c r="A77" s="412" t="s">
        <v>232</v>
      </c>
      <c r="B77" s="413"/>
      <c r="C77" s="361"/>
      <c r="D77" s="362"/>
      <c r="E77" s="361"/>
      <c r="F77" s="362"/>
      <c r="G77" s="361"/>
      <c r="H77" s="362"/>
      <c r="I77" s="361"/>
      <c r="J77" s="362"/>
      <c r="K77" s="361"/>
      <c r="L77" s="362"/>
      <c r="M77" s="361"/>
      <c r="N77" s="362"/>
    </row>
    <row r="78" spans="1:14" s="354" customFormat="1" ht="38.25" customHeight="1" x14ac:dyDescent="0.15">
      <c r="A78" s="412" t="s">
        <v>233</v>
      </c>
      <c r="B78" s="413"/>
      <c r="C78" s="361"/>
      <c r="D78" s="362"/>
      <c r="E78" s="361"/>
      <c r="F78" s="362"/>
      <c r="G78" s="361"/>
      <c r="H78" s="362"/>
      <c r="I78" s="361"/>
      <c r="J78" s="362"/>
      <c r="K78" s="361"/>
      <c r="L78" s="362"/>
      <c r="M78" s="361"/>
      <c r="N78" s="362"/>
    </row>
    <row r="79" spans="1:14" s="354" customFormat="1" ht="38.25" customHeight="1" x14ac:dyDescent="0.15">
      <c r="A79" s="414" t="s">
        <v>234</v>
      </c>
      <c r="B79" s="415"/>
      <c r="C79" s="361"/>
      <c r="D79" s="362"/>
      <c r="E79" s="361"/>
      <c r="F79" s="362"/>
      <c r="G79" s="361"/>
      <c r="H79" s="362"/>
      <c r="I79" s="361"/>
      <c r="J79" s="362"/>
      <c r="K79" s="361"/>
      <c r="L79" s="362"/>
      <c r="M79" s="361"/>
      <c r="N79" s="362"/>
    </row>
    <row r="80" spans="1:14" s="354" customFormat="1" ht="38.25" customHeight="1" x14ac:dyDescent="0.15">
      <c r="A80" s="412" t="s">
        <v>235</v>
      </c>
      <c r="B80" s="413"/>
      <c r="C80" s="361"/>
      <c r="D80" s="362"/>
      <c r="E80" s="361"/>
      <c r="F80" s="362"/>
      <c r="G80" s="361"/>
      <c r="H80" s="362"/>
      <c r="I80" s="361"/>
      <c r="J80" s="362"/>
      <c r="K80" s="361"/>
      <c r="L80" s="362"/>
      <c r="M80" s="361"/>
      <c r="N80" s="362"/>
    </row>
    <row r="81" spans="1:14" s="354" customFormat="1" ht="38.25" customHeight="1" x14ac:dyDescent="0.15">
      <c r="A81" s="412" t="s">
        <v>236</v>
      </c>
      <c r="B81" s="413"/>
      <c r="C81" s="361"/>
      <c r="D81" s="362"/>
      <c r="E81" s="361"/>
      <c r="F81" s="362"/>
      <c r="G81" s="361"/>
      <c r="H81" s="362"/>
      <c r="I81" s="361"/>
      <c r="J81" s="362"/>
      <c r="K81" s="361"/>
      <c r="L81" s="362"/>
      <c r="M81" s="361"/>
      <c r="N81" s="362"/>
    </row>
    <row r="82" spans="1:14" s="354" customFormat="1" ht="38.25" customHeight="1" x14ac:dyDescent="0.15">
      <c r="A82" s="412" t="s">
        <v>237</v>
      </c>
      <c r="B82" s="413"/>
      <c r="C82" s="361"/>
      <c r="D82" s="362"/>
      <c r="E82" s="361"/>
      <c r="F82" s="362"/>
      <c r="G82" s="361"/>
      <c r="H82" s="362"/>
      <c r="I82" s="361"/>
      <c r="J82" s="362"/>
      <c r="K82" s="361"/>
      <c r="L82" s="362"/>
      <c r="M82" s="361"/>
      <c r="N82" s="362"/>
    </row>
    <row r="83" spans="1:14" s="354" customFormat="1" ht="38.25" customHeight="1" x14ac:dyDescent="0.15">
      <c r="A83" s="412" t="s">
        <v>238</v>
      </c>
      <c r="B83" s="413"/>
      <c r="C83" s="361"/>
      <c r="D83" s="362"/>
      <c r="E83" s="361"/>
      <c r="F83" s="362"/>
      <c r="G83" s="361"/>
      <c r="H83" s="362"/>
      <c r="I83" s="361"/>
      <c r="J83" s="362"/>
      <c r="K83" s="361"/>
      <c r="L83" s="362"/>
      <c r="M83" s="361"/>
      <c r="N83" s="362"/>
    </row>
    <row r="84" spans="1:14" s="354" customFormat="1" ht="38.25" customHeight="1" x14ac:dyDescent="0.15">
      <c r="A84" s="412" t="s">
        <v>239</v>
      </c>
      <c r="B84" s="413"/>
      <c r="C84" s="361"/>
      <c r="D84" s="362"/>
      <c r="E84" s="361"/>
      <c r="F84" s="362"/>
      <c r="G84" s="361"/>
      <c r="H84" s="362"/>
      <c r="I84" s="361"/>
      <c r="J84" s="362"/>
      <c r="K84" s="361"/>
      <c r="L84" s="362"/>
      <c r="M84" s="361"/>
      <c r="N84" s="362"/>
    </row>
    <row r="85" spans="1:14" s="354" customFormat="1" ht="38.25" customHeight="1" x14ac:dyDescent="0.15">
      <c r="A85" s="412" t="s">
        <v>240</v>
      </c>
      <c r="B85" s="413"/>
      <c r="C85" s="361"/>
      <c r="D85" s="362"/>
      <c r="E85" s="361"/>
      <c r="F85" s="362"/>
      <c r="G85" s="361"/>
      <c r="H85" s="362"/>
      <c r="I85" s="361"/>
      <c r="J85" s="362"/>
      <c r="K85" s="361"/>
      <c r="L85" s="362"/>
      <c r="M85" s="361"/>
      <c r="N85" s="362"/>
    </row>
    <row r="86" spans="1:14" s="354" customFormat="1" ht="38.25" customHeight="1" x14ac:dyDescent="0.15">
      <c r="A86" s="414" t="s">
        <v>247</v>
      </c>
      <c r="B86" s="415"/>
      <c r="C86" s="361"/>
      <c r="D86" s="362"/>
      <c r="E86" s="361"/>
      <c r="F86" s="362"/>
      <c r="G86" s="361"/>
      <c r="H86" s="362"/>
      <c r="I86" s="361"/>
      <c r="J86" s="362"/>
      <c r="K86" s="361"/>
      <c r="L86" s="362"/>
      <c r="M86" s="361"/>
      <c r="N86" s="362"/>
    </row>
    <row r="87" spans="1:14" s="354" customFormat="1" ht="38.25" customHeight="1" x14ac:dyDescent="0.15">
      <c r="A87" s="414" t="s">
        <v>245</v>
      </c>
      <c r="B87" s="415"/>
      <c r="C87" s="361"/>
      <c r="D87" s="362"/>
      <c r="E87" s="361"/>
      <c r="F87" s="362"/>
      <c r="G87" s="361"/>
      <c r="H87" s="362"/>
      <c r="I87" s="361"/>
      <c r="J87" s="362"/>
      <c r="K87" s="361"/>
      <c r="L87" s="362"/>
      <c r="M87" s="361"/>
      <c r="N87" s="362"/>
    </row>
    <row r="88" spans="1:14" s="354" customFormat="1" ht="38.25" customHeight="1" x14ac:dyDescent="0.15">
      <c r="A88" s="414" t="s">
        <v>246</v>
      </c>
      <c r="B88" s="415"/>
      <c r="C88" s="361"/>
      <c r="D88" s="362"/>
      <c r="E88" s="361"/>
      <c r="F88" s="362"/>
      <c r="G88" s="361"/>
      <c r="H88" s="362"/>
      <c r="I88" s="361"/>
      <c r="J88" s="362"/>
      <c r="K88" s="361"/>
      <c r="L88" s="362"/>
      <c r="M88" s="361"/>
      <c r="N88" s="362"/>
    </row>
    <row r="89" spans="1:14" s="354" customFormat="1" ht="38.25" customHeight="1" x14ac:dyDescent="0.15">
      <c r="A89" s="412" t="s">
        <v>241</v>
      </c>
      <c r="B89" s="413"/>
      <c r="C89" s="361"/>
      <c r="D89" s="362"/>
      <c r="E89" s="361"/>
      <c r="F89" s="362"/>
      <c r="G89" s="361"/>
      <c r="H89" s="362"/>
      <c r="I89" s="361"/>
      <c r="J89" s="362"/>
      <c r="K89" s="361"/>
      <c r="L89" s="362"/>
      <c r="M89" s="361"/>
      <c r="N89" s="362"/>
    </row>
    <row r="90" spans="1:14" s="354" customFormat="1" ht="38.25" customHeight="1" thickBot="1" x14ac:dyDescent="0.2">
      <c r="A90" s="412" t="s">
        <v>258</v>
      </c>
      <c r="B90" s="413"/>
      <c r="C90" s="379"/>
      <c r="D90" s="380"/>
      <c r="E90" s="379"/>
      <c r="F90" s="380"/>
      <c r="G90" s="379"/>
      <c r="H90" s="380"/>
      <c r="I90" s="379"/>
      <c r="J90" s="380"/>
      <c r="K90" s="379"/>
      <c r="L90" s="380"/>
      <c r="M90" s="379"/>
      <c r="N90" s="380"/>
    </row>
    <row r="91" spans="1:14" s="354" customFormat="1" x14ac:dyDescent="0.15">
      <c r="A91" s="355"/>
    </row>
    <row r="92" spans="1:14" s="354" customFormat="1" x14ac:dyDescent="0.15">
      <c r="A92" s="355"/>
    </row>
    <row r="93" spans="1:14" s="354" customFormat="1" x14ac:dyDescent="0.15">
      <c r="A93" s="355"/>
    </row>
    <row r="94" spans="1:14" s="354" customFormat="1" x14ac:dyDescent="0.15">
      <c r="A94" s="355"/>
    </row>
    <row r="95" spans="1:14" s="354" customFormat="1" x14ac:dyDescent="0.15">
      <c r="A95" s="355"/>
    </row>
    <row r="96" spans="1:14" s="354" customFormat="1" x14ac:dyDescent="0.15">
      <c r="A96" s="355"/>
    </row>
    <row r="97" spans="1:1" s="354" customFormat="1" x14ac:dyDescent="0.15">
      <c r="A97" s="355"/>
    </row>
    <row r="98" spans="1:1" s="354" customFormat="1" x14ac:dyDescent="0.15">
      <c r="A98" s="355"/>
    </row>
    <row r="99" spans="1:1" s="354" customFormat="1" x14ac:dyDescent="0.15">
      <c r="A99" s="355"/>
    </row>
    <row r="100" spans="1:1" s="354" customFormat="1" x14ac:dyDescent="0.15">
      <c r="A100" s="355"/>
    </row>
    <row r="101" spans="1:1" s="354" customFormat="1" x14ac:dyDescent="0.15">
      <c r="A101" s="355"/>
    </row>
    <row r="102" spans="1:1" s="354" customFormat="1" x14ac:dyDescent="0.15">
      <c r="A102" s="355"/>
    </row>
    <row r="103" spans="1:1" s="354" customFormat="1" x14ac:dyDescent="0.15">
      <c r="A103" s="355"/>
    </row>
    <row r="104" spans="1:1" s="354" customFormat="1" x14ac:dyDescent="0.15">
      <c r="A104" s="355"/>
    </row>
    <row r="105" spans="1:1" s="354" customFormat="1" x14ac:dyDescent="0.15">
      <c r="A105" s="355"/>
    </row>
    <row r="106" spans="1:1" s="354" customFormat="1" x14ac:dyDescent="0.15">
      <c r="A106" s="355"/>
    </row>
    <row r="107" spans="1:1" s="354" customFormat="1" x14ac:dyDescent="0.15">
      <c r="A107" s="355"/>
    </row>
    <row r="108" spans="1:1" s="354" customFormat="1" x14ac:dyDescent="0.15">
      <c r="A108" s="355"/>
    </row>
    <row r="109" spans="1:1" s="354" customFormat="1" x14ac:dyDescent="0.15">
      <c r="A109" s="355"/>
    </row>
    <row r="110" spans="1:1" s="354" customFormat="1" x14ac:dyDescent="0.15">
      <c r="A110" s="355"/>
    </row>
    <row r="111" spans="1:1" s="354" customFormat="1" x14ac:dyDescent="0.15">
      <c r="A111" s="355"/>
    </row>
    <row r="112" spans="1:1" s="354" customFormat="1" x14ac:dyDescent="0.15">
      <c r="A112" s="355"/>
    </row>
    <row r="113" spans="1:1" s="354" customFormat="1" x14ac:dyDescent="0.15">
      <c r="A113" s="355"/>
    </row>
    <row r="114" spans="1:1" s="354" customFormat="1" x14ac:dyDescent="0.15">
      <c r="A114" s="355"/>
    </row>
    <row r="115" spans="1:1" s="354" customFormat="1" x14ac:dyDescent="0.15">
      <c r="A115" s="355"/>
    </row>
    <row r="116" spans="1:1" s="354" customFormat="1" x14ac:dyDescent="0.15">
      <c r="A116" s="355"/>
    </row>
    <row r="117" spans="1:1" s="354" customFormat="1" x14ac:dyDescent="0.15">
      <c r="A117" s="355"/>
    </row>
    <row r="118" spans="1:1" s="354" customFormat="1" x14ac:dyDescent="0.15">
      <c r="A118" s="355"/>
    </row>
    <row r="119" spans="1:1" s="354" customFormat="1" x14ac:dyDescent="0.15">
      <c r="A119" s="355"/>
    </row>
    <row r="120" spans="1:1" s="354" customFormat="1" x14ac:dyDescent="0.15">
      <c r="A120" s="355"/>
    </row>
    <row r="121" spans="1:1" s="354" customFormat="1" x14ac:dyDescent="0.15">
      <c r="A121" s="355"/>
    </row>
    <row r="122" spans="1:1" s="354" customFormat="1" x14ac:dyDescent="0.15">
      <c r="A122" s="355"/>
    </row>
    <row r="123" spans="1:1" s="354" customFormat="1" x14ac:dyDescent="0.15">
      <c r="A123" s="355"/>
    </row>
    <row r="124" spans="1:1" s="354" customFormat="1" x14ac:dyDescent="0.15">
      <c r="A124" s="355"/>
    </row>
    <row r="125" spans="1:1" s="354" customFormat="1" x14ac:dyDescent="0.15">
      <c r="A125" s="355"/>
    </row>
    <row r="126" spans="1:1" s="354" customFormat="1" x14ac:dyDescent="0.15">
      <c r="A126" s="355"/>
    </row>
    <row r="127" spans="1:1" s="354" customFormat="1" x14ac:dyDescent="0.15">
      <c r="A127" s="355"/>
    </row>
    <row r="128" spans="1:1" s="354" customFormat="1" x14ac:dyDescent="0.15">
      <c r="A128" s="355"/>
    </row>
    <row r="129" spans="1:1" s="354" customFormat="1" x14ac:dyDescent="0.15">
      <c r="A129" s="355"/>
    </row>
    <row r="130" spans="1:1" s="354" customFormat="1" x14ac:dyDescent="0.15">
      <c r="A130" s="355"/>
    </row>
    <row r="131" spans="1:1" s="354" customFormat="1" x14ac:dyDescent="0.15">
      <c r="A131" s="355"/>
    </row>
    <row r="132" spans="1:1" s="354" customFormat="1" x14ac:dyDescent="0.15">
      <c r="A132" s="355"/>
    </row>
    <row r="133" spans="1:1" s="354" customFormat="1" x14ac:dyDescent="0.15">
      <c r="A133" s="355"/>
    </row>
    <row r="134" spans="1:1" s="354" customFormat="1" x14ac:dyDescent="0.15">
      <c r="A134" s="355"/>
    </row>
    <row r="135" spans="1:1" s="354" customFormat="1" x14ac:dyDescent="0.15">
      <c r="A135" s="355"/>
    </row>
    <row r="136" spans="1:1" s="354" customFormat="1" x14ac:dyDescent="0.15">
      <c r="A136" s="355"/>
    </row>
    <row r="137" spans="1:1" s="354" customFormat="1" x14ac:dyDescent="0.15">
      <c r="A137" s="355"/>
    </row>
    <row r="138" spans="1:1" s="354" customFormat="1" x14ac:dyDescent="0.15">
      <c r="A138" s="355"/>
    </row>
    <row r="139" spans="1:1" s="354" customFormat="1" x14ac:dyDescent="0.15">
      <c r="A139" s="355"/>
    </row>
    <row r="140" spans="1:1" s="354" customFormat="1" x14ac:dyDescent="0.15">
      <c r="A140" s="355"/>
    </row>
    <row r="141" spans="1:1" s="354" customFormat="1" x14ac:dyDescent="0.15">
      <c r="A141" s="355"/>
    </row>
    <row r="142" spans="1:1" s="354" customFormat="1" x14ac:dyDescent="0.15">
      <c r="A142" s="355"/>
    </row>
    <row r="143" spans="1:1" s="354" customFormat="1" x14ac:dyDescent="0.15">
      <c r="A143" s="355"/>
    </row>
    <row r="144" spans="1:1" s="354" customFormat="1" x14ac:dyDescent="0.15">
      <c r="A144" s="355"/>
    </row>
    <row r="145" spans="1:1" s="354" customFormat="1" x14ac:dyDescent="0.15">
      <c r="A145" s="355"/>
    </row>
    <row r="146" spans="1:1" s="354" customFormat="1" x14ac:dyDescent="0.15">
      <c r="A146" s="355"/>
    </row>
    <row r="147" spans="1:1" s="354" customFormat="1" x14ac:dyDescent="0.15">
      <c r="A147" s="355"/>
    </row>
    <row r="148" spans="1:1" s="354" customFormat="1" x14ac:dyDescent="0.15">
      <c r="A148" s="355"/>
    </row>
    <row r="149" spans="1:1" s="354" customFormat="1" x14ac:dyDescent="0.15">
      <c r="A149" s="355"/>
    </row>
    <row r="150" spans="1:1" s="354" customFormat="1" x14ac:dyDescent="0.15">
      <c r="A150" s="355"/>
    </row>
    <row r="151" spans="1:1" s="354" customFormat="1" x14ac:dyDescent="0.15">
      <c r="A151" s="355"/>
    </row>
    <row r="152" spans="1:1" s="354" customFormat="1" x14ac:dyDescent="0.15">
      <c r="A152" s="355"/>
    </row>
    <row r="153" spans="1:1" s="354" customFormat="1" x14ac:dyDescent="0.15">
      <c r="A153" s="355"/>
    </row>
    <row r="154" spans="1:1" s="354" customFormat="1" x14ac:dyDescent="0.15">
      <c r="A154" s="355"/>
    </row>
    <row r="155" spans="1:1" s="354" customFormat="1" x14ac:dyDescent="0.15">
      <c r="A155" s="355"/>
    </row>
    <row r="156" spans="1:1" s="354" customFormat="1" x14ac:dyDescent="0.15">
      <c r="A156" s="355"/>
    </row>
    <row r="157" spans="1:1" s="354" customFormat="1" x14ac:dyDescent="0.15">
      <c r="A157" s="355"/>
    </row>
    <row r="158" spans="1:1" s="354" customFormat="1" x14ac:dyDescent="0.15">
      <c r="A158" s="355"/>
    </row>
    <row r="159" spans="1:1" s="354" customFormat="1" x14ac:dyDescent="0.15">
      <c r="A159" s="355"/>
    </row>
    <row r="160" spans="1:1" s="354" customFormat="1" x14ac:dyDescent="0.15">
      <c r="A160" s="355"/>
    </row>
    <row r="161" spans="1:1" s="354" customFormat="1" x14ac:dyDescent="0.15">
      <c r="A161" s="355"/>
    </row>
    <row r="162" spans="1:1" s="354" customFormat="1" x14ac:dyDescent="0.15">
      <c r="A162" s="355"/>
    </row>
    <row r="163" spans="1:1" s="354" customFormat="1" x14ac:dyDescent="0.15">
      <c r="A163" s="355"/>
    </row>
    <row r="164" spans="1:1" s="354" customFormat="1" x14ac:dyDescent="0.15">
      <c r="A164" s="355"/>
    </row>
    <row r="165" spans="1:1" s="354" customFormat="1" x14ac:dyDescent="0.15">
      <c r="A165" s="355"/>
    </row>
    <row r="166" spans="1:1" s="354" customFormat="1" x14ac:dyDescent="0.15">
      <c r="A166" s="355"/>
    </row>
    <row r="167" spans="1:1" s="354" customFormat="1" x14ac:dyDescent="0.15">
      <c r="A167" s="355"/>
    </row>
    <row r="168" spans="1:1" s="354" customFormat="1" x14ac:dyDescent="0.15">
      <c r="A168" s="355"/>
    </row>
    <row r="169" spans="1:1" s="354" customFormat="1" x14ac:dyDescent="0.15">
      <c r="A169" s="355"/>
    </row>
    <row r="170" spans="1:1" s="354" customFormat="1" x14ac:dyDescent="0.15">
      <c r="A170" s="355"/>
    </row>
    <row r="171" spans="1:1" s="354" customFormat="1" x14ac:dyDescent="0.15">
      <c r="A171" s="355"/>
    </row>
    <row r="172" spans="1:1" s="354" customFormat="1" x14ac:dyDescent="0.15">
      <c r="A172" s="355"/>
    </row>
    <row r="173" spans="1:1" s="354" customFormat="1" x14ac:dyDescent="0.15">
      <c r="A173" s="355"/>
    </row>
    <row r="174" spans="1:1" s="354" customFormat="1" x14ac:dyDescent="0.15">
      <c r="A174" s="355"/>
    </row>
    <row r="175" spans="1:1" s="354" customFormat="1" x14ac:dyDescent="0.15">
      <c r="A175" s="355"/>
    </row>
    <row r="176" spans="1:1" s="354" customFormat="1" x14ac:dyDescent="0.15">
      <c r="A176" s="355"/>
    </row>
    <row r="177" spans="1:1" s="354" customFormat="1" x14ac:dyDescent="0.15">
      <c r="A177" s="355"/>
    </row>
    <row r="178" spans="1:1" s="354" customFormat="1" x14ac:dyDescent="0.15">
      <c r="A178" s="355"/>
    </row>
    <row r="179" spans="1:1" s="354" customFormat="1" x14ac:dyDescent="0.15">
      <c r="A179" s="355"/>
    </row>
    <row r="180" spans="1:1" s="354" customFormat="1" x14ac:dyDescent="0.15">
      <c r="A180" s="355"/>
    </row>
    <row r="181" spans="1:1" s="354" customFormat="1" x14ac:dyDescent="0.15">
      <c r="A181" s="355"/>
    </row>
    <row r="182" spans="1:1" s="354" customFormat="1" x14ac:dyDescent="0.15">
      <c r="A182" s="355"/>
    </row>
    <row r="183" spans="1:1" s="354" customFormat="1" x14ac:dyDescent="0.15">
      <c r="A183" s="355"/>
    </row>
    <row r="184" spans="1:1" s="354" customFormat="1" x14ac:dyDescent="0.15">
      <c r="A184" s="355"/>
    </row>
    <row r="185" spans="1:1" s="354" customFormat="1" x14ac:dyDescent="0.15">
      <c r="A185" s="355"/>
    </row>
    <row r="186" spans="1:1" s="354" customFormat="1" x14ac:dyDescent="0.15">
      <c r="A186" s="355"/>
    </row>
    <row r="187" spans="1:1" s="354" customFormat="1" x14ac:dyDescent="0.15">
      <c r="A187" s="355"/>
    </row>
    <row r="188" spans="1:1" s="354" customFormat="1" x14ac:dyDescent="0.15">
      <c r="A188" s="355"/>
    </row>
    <row r="189" spans="1:1" s="354" customFormat="1" x14ac:dyDescent="0.15">
      <c r="A189" s="355"/>
    </row>
    <row r="190" spans="1:1" s="354" customFormat="1" x14ac:dyDescent="0.15">
      <c r="A190" s="355"/>
    </row>
    <row r="191" spans="1:1" s="354" customFormat="1" x14ac:dyDescent="0.15">
      <c r="A191" s="355"/>
    </row>
    <row r="192" spans="1:1" s="354" customFormat="1" x14ac:dyDescent="0.15">
      <c r="A192" s="355"/>
    </row>
    <row r="193" spans="1:1" s="354" customFormat="1" x14ac:dyDescent="0.15">
      <c r="A193" s="355"/>
    </row>
    <row r="194" spans="1:1" s="354" customFormat="1" x14ac:dyDescent="0.15">
      <c r="A194" s="355"/>
    </row>
    <row r="195" spans="1:1" s="354" customFormat="1" x14ac:dyDescent="0.15">
      <c r="A195" s="355"/>
    </row>
    <row r="196" spans="1:1" s="354" customFormat="1" x14ac:dyDescent="0.15">
      <c r="A196" s="355"/>
    </row>
    <row r="197" spans="1:1" s="354" customFormat="1" x14ac:dyDescent="0.15">
      <c r="A197" s="355"/>
    </row>
    <row r="198" spans="1:1" s="354" customFormat="1" x14ac:dyDescent="0.15">
      <c r="A198" s="355"/>
    </row>
    <row r="199" spans="1:1" s="354" customFormat="1" x14ac:dyDescent="0.15">
      <c r="A199" s="355"/>
    </row>
    <row r="200" spans="1:1" s="354" customFormat="1" x14ac:dyDescent="0.15">
      <c r="A200" s="355"/>
    </row>
    <row r="201" spans="1:1" s="354" customFormat="1" x14ac:dyDescent="0.15">
      <c r="A201" s="355"/>
    </row>
    <row r="202" spans="1:1" s="354" customFormat="1" x14ac:dyDescent="0.15">
      <c r="A202" s="355"/>
    </row>
    <row r="203" spans="1:1" s="354" customFormat="1" x14ac:dyDescent="0.15">
      <c r="A203" s="355"/>
    </row>
    <row r="204" spans="1:1" s="354" customFormat="1" x14ac:dyDescent="0.15">
      <c r="A204" s="355"/>
    </row>
    <row r="205" spans="1:1" s="354" customFormat="1" x14ac:dyDescent="0.15">
      <c r="A205" s="355"/>
    </row>
    <row r="206" spans="1:1" s="354" customFormat="1" x14ac:dyDescent="0.15">
      <c r="A206" s="355"/>
    </row>
    <row r="207" spans="1:1" s="354" customFormat="1" x14ac:dyDescent="0.15">
      <c r="A207" s="355"/>
    </row>
    <row r="208" spans="1:1" s="354" customFormat="1" x14ac:dyDescent="0.15">
      <c r="A208" s="355"/>
    </row>
    <row r="209" spans="1:1" s="354" customFormat="1" x14ac:dyDescent="0.15">
      <c r="A209" s="355"/>
    </row>
    <row r="210" spans="1:1" s="354" customFormat="1" x14ac:dyDescent="0.15">
      <c r="A210" s="355"/>
    </row>
    <row r="211" spans="1:1" s="354" customFormat="1" x14ac:dyDescent="0.15">
      <c r="A211" s="355"/>
    </row>
    <row r="212" spans="1:1" s="354" customFormat="1" x14ac:dyDescent="0.15">
      <c r="A212" s="355"/>
    </row>
    <row r="213" spans="1:1" s="354" customFormat="1" x14ac:dyDescent="0.15">
      <c r="A213" s="355"/>
    </row>
    <row r="214" spans="1:1" s="354" customFormat="1" x14ac:dyDescent="0.15">
      <c r="A214" s="355"/>
    </row>
    <row r="215" spans="1:1" s="354" customFormat="1" x14ac:dyDescent="0.15">
      <c r="A215" s="355"/>
    </row>
    <row r="216" spans="1:1" s="354" customFormat="1" x14ac:dyDescent="0.15">
      <c r="A216" s="355"/>
    </row>
    <row r="217" spans="1:1" s="354" customFormat="1" x14ac:dyDescent="0.15">
      <c r="A217" s="355"/>
    </row>
    <row r="218" spans="1:1" s="354" customFormat="1" x14ac:dyDescent="0.15">
      <c r="A218" s="355"/>
    </row>
    <row r="219" spans="1:1" s="354" customFormat="1" x14ac:dyDescent="0.15">
      <c r="A219" s="355"/>
    </row>
    <row r="220" spans="1:1" s="354" customFormat="1" x14ac:dyDescent="0.15">
      <c r="A220" s="355"/>
    </row>
    <row r="221" spans="1:1" s="354" customFormat="1" x14ac:dyDescent="0.15">
      <c r="A221" s="355"/>
    </row>
    <row r="222" spans="1:1" s="354" customFormat="1" x14ac:dyDescent="0.15">
      <c r="A222" s="355"/>
    </row>
    <row r="223" spans="1:1" s="354" customFormat="1" x14ac:dyDescent="0.15">
      <c r="A223" s="355"/>
    </row>
    <row r="224" spans="1:1" s="354" customFormat="1" x14ac:dyDescent="0.15">
      <c r="A224" s="355"/>
    </row>
    <row r="225" spans="1:1" s="354" customFormat="1" x14ac:dyDescent="0.15">
      <c r="A225" s="355"/>
    </row>
    <row r="226" spans="1:1" s="354" customFormat="1" x14ac:dyDescent="0.15">
      <c r="A226" s="355"/>
    </row>
    <row r="227" spans="1:1" s="354" customFormat="1" x14ac:dyDescent="0.15">
      <c r="A227" s="355"/>
    </row>
    <row r="228" spans="1:1" s="354" customFormat="1" x14ac:dyDescent="0.15">
      <c r="A228" s="355"/>
    </row>
    <row r="229" spans="1:1" s="354" customFormat="1" x14ac:dyDescent="0.15">
      <c r="A229" s="355"/>
    </row>
    <row r="230" spans="1:1" s="354" customFormat="1" x14ac:dyDescent="0.15">
      <c r="A230" s="355"/>
    </row>
    <row r="231" spans="1:1" s="354" customFormat="1" x14ac:dyDescent="0.15">
      <c r="A231" s="355"/>
    </row>
    <row r="232" spans="1:1" s="354" customFormat="1" x14ac:dyDescent="0.15">
      <c r="A232" s="355"/>
    </row>
    <row r="233" spans="1:1" s="354" customFormat="1" x14ac:dyDescent="0.15">
      <c r="A233" s="355"/>
    </row>
    <row r="234" spans="1:1" s="354" customFormat="1" x14ac:dyDescent="0.15">
      <c r="A234" s="355"/>
    </row>
    <row r="235" spans="1:1" s="354" customFormat="1" x14ac:dyDescent="0.15">
      <c r="A235" s="355"/>
    </row>
    <row r="236" spans="1:1" s="354" customFormat="1" x14ac:dyDescent="0.15">
      <c r="A236" s="355"/>
    </row>
    <row r="237" spans="1:1" s="354" customFormat="1" x14ac:dyDescent="0.15">
      <c r="A237" s="355"/>
    </row>
    <row r="238" spans="1:1" s="354" customFormat="1" x14ac:dyDescent="0.15">
      <c r="A238" s="355"/>
    </row>
    <row r="239" spans="1:1" s="354" customFormat="1" x14ac:dyDescent="0.15">
      <c r="A239" s="355"/>
    </row>
    <row r="240" spans="1:1" s="354" customFormat="1" x14ac:dyDescent="0.15">
      <c r="A240" s="355"/>
    </row>
    <row r="241" spans="1:1" s="354" customFormat="1" x14ac:dyDescent="0.15">
      <c r="A241" s="355"/>
    </row>
    <row r="242" spans="1:1" s="354" customFormat="1" x14ac:dyDescent="0.15">
      <c r="A242" s="355"/>
    </row>
    <row r="243" spans="1:1" s="354" customFormat="1" x14ac:dyDescent="0.15">
      <c r="A243" s="355"/>
    </row>
    <row r="244" spans="1:1" s="354" customFormat="1" x14ac:dyDescent="0.15">
      <c r="A244" s="355"/>
    </row>
    <row r="245" spans="1:1" s="354" customFormat="1" x14ac:dyDescent="0.15">
      <c r="A245" s="355"/>
    </row>
    <row r="246" spans="1:1" s="354" customFormat="1" x14ac:dyDescent="0.15">
      <c r="A246" s="355"/>
    </row>
    <row r="247" spans="1:1" s="354" customFormat="1" x14ac:dyDescent="0.15">
      <c r="A247" s="355"/>
    </row>
    <row r="248" spans="1:1" s="354" customFormat="1" x14ac:dyDescent="0.15">
      <c r="A248" s="355"/>
    </row>
    <row r="249" spans="1:1" s="354" customFormat="1" x14ac:dyDescent="0.15">
      <c r="A249" s="355"/>
    </row>
    <row r="250" spans="1:1" s="354" customFormat="1" x14ac:dyDescent="0.15">
      <c r="A250" s="355"/>
    </row>
    <row r="251" spans="1:1" s="354" customFormat="1" x14ac:dyDescent="0.15">
      <c r="A251" s="355"/>
    </row>
    <row r="252" spans="1:1" s="354" customFormat="1" x14ac:dyDescent="0.15">
      <c r="A252" s="355"/>
    </row>
    <row r="253" spans="1:1" s="354" customFormat="1" x14ac:dyDescent="0.15">
      <c r="A253" s="355"/>
    </row>
    <row r="254" spans="1:1" s="354" customFormat="1" x14ac:dyDescent="0.15">
      <c r="A254" s="355"/>
    </row>
    <row r="255" spans="1:1" s="354" customFormat="1" x14ac:dyDescent="0.15">
      <c r="A255" s="355"/>
    </row>
    <row r="256" spans="1:1" s="354" customFormat="1" x14ac:dyDescent="0.15">
      <c r="A256" s="355"/>
    </row>
    <row r="257" spans="1:1" s="354" customFormat="1" x14ac:dyDescent="0.15">
      <c r="A257" s="355"/>
    </row>
    <row r="258" spans="1:1" s="354" customFormat="1" x14ac:dyDescent="0.15">
      <c r="A258" s="355"/>
    </row>
    <row r="259" spans="1:1" s="354" customFormat="1" x14ac:dyDescent="0.15">
      <c r="A259" s="355"/>
    </row>
    <row r="260" spans="1:1" s="354" customFormat="1" x14ac:dyDescent="0.15">
      <c r="A260" s="355"/>
    </row>
    <row r="261" spans="1:1" s="354" customFormat="1" x14ac:dyDescent="0.15">
      <c r="A261" s="355"/>
    </row>
    <row r="262" spans="1:1" s="354" customFormat="1" x14ac:dyDescent="0.15">
      <c r="A262" s="355"/>
    </row>
    <row r="263" spans="1:1" s="354" customFormat="1" x14ac:dyDescent="0.15">
      <c r="A263" s="355"/>
    </row>
    <row r="264" spans="1:1" s="354" customFormat="1" x14ac:dyDescent="0.15">
      <c r="A264" s="355"/>
    </row>
    <row r="265" spans="1:1" s="354" customFormat="1" x14ac:dyDescent="0.15">
      <c r="A265" s="355"/>
    </row>
    <row r="266" spans="1:1" s="354" customFormat="1" x14ac:dyDescent="0.15">
      <c r="A266" s="355"/>
    </row>
    <row r="267" spans="1:1" s="354" customFormat="1" x14ac:dyDescent="0.15">
      <c r="A267" s="355"/>
    </row>
    <row r="268" spans="1:1" s="354" customFormat="1" x14ac:dyDescent="0.15">
      <c r="A268" s="355"/>
    </row>
    <row r="269" spans="1:1" s="354" customFormat="1" x14ac:dyDescent="0.15">
      <c r="A269" s="355"/>
    </row>
    <row r="270" spans="1:1" s="354" customFormat="1" x14ac:dyDescent="0.15">
      <c r="A270" s="355"/>
    </row>
    <row r="271" spans="1:1" s="354" customFormat="1" x14ac:dyDescent="0.15">
      <c r="A271" s="355"/>
    </row>
    <row r="272" spans="1:1" s="354" customFormat="1" x14ac:dyDescent="0.15">
      <c r="A272" s="355"/>
    </row>
    <row r="273" spans="1:1" s="354" customFormat="1" x14ac:dyDescent="0.15">
      <c r="A273" s="355"/>
    </row>
    <row r="274" spans="1:1" s="354" customFormat="1" x14ac:dyDescent="0.15">
      <c r="A274" s="355"/>
    </row>
    <row r="275" spans="1:1" s="354" customFormat="1" x14ac:dyDescent="0.15">
      <c r="A275" s="355"/>
    </row>
    <row r="276" spans="1:1" s="354" customFormat="1" x14ac:dyDescent="0.15">
      <c r="A276" s="355"/>
    </row>
    <row r="277" spans="1:1" s="354" customFormat="1" x14ac:dyDescent="0.15">
      <c r="A277" s="355"/>
    </row>
    <row r="278" spans="1:1" s="354" customFormat="1" x14ac:dyDescent="0.15">
      <c r="A278" s="355"/>
    </row>
    <row r="279" spans="1:1" s="354" customFormat="1" x14ac:dyDescent="0.15">
      <c r="A279" s="355"/>
    </row>
    <row r="280" spans="1:1" s="354" customFormat="1" x14ac:dyDescent="0.15">
      <c r="A280" s="355"/>
    </row>
    <row r="281" spans="1:1" s="354" customFormat="1" x14ac:dyDescent="0.15">
      <c r="A281" s="355"/>
    </row>
    <row r="282" spans="1:1" s="354" customFormat="1" x14ac:dyDescent="0.15">
      <c r="A282" s="355"/>
    </row>
    <row r="283" spans="1:1" s="354" customFormat="1" x14ac:dyDescent="0.15">
      <c r="A283" s="355"/>
    </row>
    <row r="284" spans="1:1" s="354" customFormat="1" x14ac:dyDescent="0.15">
      <c r="A284" s="355"/>
    </row>
    <row r="285" spans="1:1" s="354" customFormat="1" x14ac:dyDescent="0.15">
      <c r="A285" s="355"/>
    </row>
    <row r="286" spans="1:1" s="354" customFormat="1" x14ac:dyDescent="0.15">
      <c r="A286" s="355"/>
    </row>
    <row r="287" spans="1:1" s="354" customFormat="1" x14ac:dyDescent="0.15">
      <c r="A287" s="355"/>
    </row>
    <row r="288" spans="1:1" s="354" customFormat="1" x14ac:dyDescent="0.15">
      <c r="A288" s="355"/>
    </row>
    <row r="289" spans="1:1" s="354" customFormat="1" x14ac:dyDescent="0.15">
      <c r="A289" s="355"/>
    </row>
    <row r="290" spans="1:1" s="354" customFormat="1" x14ac:dyDescent="0.15">
      <c r="A290" s="355"/>
    </row>
    <row r="291" spans="1:1" s="354" customFormat="1" x14ac:dyDescent="0.15">
      <c r="A291" s="355"/>
    </row>
    <row r="292" spans="1:1" s="354" customFormat="1" x14ac:dyDescent="0.15">
      <c r="A292" s="355"/>
    </row>
    <row r="293" spans="1:1" s="354" customFormat="1" x14ac:dyDescent="0.15">
      <c r="A293" s="355"/>
    </row>
    <row r="294" spans="1:1" s="354" customFormat="1" x14ac:dyDescent="0.15">
      <c r="A294" s="355"/>
    </row>
    <row r="295" spans="1:1" s="354" customFormat="1" x14ac:dyDescent="0.15">
      <c r="A295" s="355"/>
    </row>
    <row r="296" spans="1:1" s="354" customFormat="1" x14ac:dyDescent="0.15">
      <c r="A296" s="355"/>
    </row>
    <row r="297" spans="1:1" s="354" customFormat="1" x14ac:dyDescent="0.15">
      <c r="A297" s="355"/>
    </row>
    <row r="298" spans="1:1" s="354" customFormat="1" x14ac:dyDescent="0.15">
      <c r="A298" s="355"/>
    </row>
    <row r="299" spans="1:1" s="354" customFormat="1" x14ac:dyDescent="0.15">
      <c r="A299" s="355"/>
    </row>
    <row r="300" spans="1:1" s="354" customFormat="1" x14ac:dyDescent="0.15">
      <c r="A300" s="355"/>
    </row>
    <row r="301" spans="1:1" s="354" customFormat="1" x14ac:dyDescent="0.15">
      <c r="A301" s="355"/>
    </row>
    <row r="302" spans="1:1" s="354" customFormat="1" x14ac:dyDescent="0.15">
      <c r="A302" s="355"/>
    </row>
    <row r="303" spans="1:1" s="354" customFormat="1" x14ac:dyDescent="0.15">
      <c r="A303" s="355"/>
    </row>
    <row r="304" spans="1:1" s="354" customFormat="1" x14ac:dyDescent="0.15">
      <c r="A304" s="355"/>
    </row>
    <row r="305" spans="1:1" s="354" customFormat="1" x14ac:dyDescent="0.15">
      <c r="A305" s="355"/>
    </row>
    <row r="306" spans="1:1" s="354" customFormat="1" x14ac:dyDescent="0.15">
      <c r="A306" s="355"/>
    </row>
    <row r="307" spans="1:1" s="354" customFormat="1" x14ac:dyDescent="0.15">
      <c r="A307" s="355"/>
    </row>
    <row r="308" spans="1:1" s="354" customFormat="1" x14ac:dyDescent="0.15">
      <c r="A308" s="355"/>
    </row>
    <row r="309" spans="1:1" s="354" customFormat="1" x14ac:dyDescent="0.15">
      <c r="A309" s="355"/>
    </row>
    <row r="310" spans="1:1" s="354" customFormat="1" x14ac:dyDescent="0.15">
      <c r="A310" s="355"/>
    </row>
    <row r="311" spans="1:1" s="354" customFormat="1" x14ac:dyDescent="0.15">
      <c r="A311" s="355"/>
    </row>
    <row r="312" spans="1:1" s="354" customFormat="1" x14ac:dyDescent="0.15">
      <c r="A312" s="355"/>
    </row>
    <row r="313" spans="1:1" s="354" customFormat="1" x14ac:dyDescent="0.15">
      <c r="A313" s="355"/>
    </row>
    <row r="314" spans="1:1" s="354" customFormat="1" x14ac:dyDescent="0.15">
      <c r="A314" s="355"/>
    </row>
    <row r="315" spans="1:1" s="354" customFormat="1" x14ac:dyDescent="0.15">
      <c r="A315" s="355"/>
    </row>
    <row r="316" spans="1:1" s="354" customFormat="1" x14ac:dyDescent="0.15">
      <c r="A316" s="355"/>
    </row>
    <row r="317" spans="1:1" s="354" customFormat="1" x14ac:dyDescent="0.15">
      <c r="A317" s="355"/>
    </row>
    <row r="318" spans="1:1" s="354" customFormat="1" x14ac:dyDescent="0.15">
      <c r="A318" s="355"/>
    </row>
    <row r="319" spans="1:1" s="354" customFormat="1" x14ac:dyDescent="0.15">
      <c r="A319" s="355"/>
    </row>
    <row r="320" spans="1:1" s="354" customFormat="1" x14ac:dyDescent="0.15">
      <c r="A320" s="355"/>
    </row>
    <row r="321" spans="1:1" s="354" customFormat="1" x14ac:dyDescent="0.15">
      <c r="A321" s="355"/>
    </row>
    <row r="322" spans="1:1" s="354" customFormat="1" x14ac:dyDescent="0.15">
      <c r="A322" s="355"/>
    </row>
    <row r="323" spans="1:1" s="354" customFormat="1" x14ac:dyDescent="0.15">
      <c r="A323" s="355"/>
    </row>
    <row r="324" spans="1:1" s="354" customFormat="1" x14ac:dyDescent="0.15">
      <c r="A324" s="355"/>
    </row>
    <row r="325" spans="1:1" s="354" customFormat="1" x14ac:dyDescent="0.15">
      <c r="A325" s="355"/>
    </row>
    <row r="326" spans="1:1" s="354" customFormat="1" x14ac:dyDescent="0.15">
      <c r="A326" s="355"/>
    </row>
    <row r="327" spans="1:1" s="354" customFormat="1" x14ac:dyDescent="0.15">
      <c r="A327" s="355"/>
    </row>
    <row r="328" spans="1:1" s="354" customFormat="1" x14ac:dyDescent="0.15">
      <c r="A328" s="355"/>
    </row>
    <row r="329" spans="1:1" s="354" customFormat="1" x14ac:dyDescent="0.15">
      <c r="A329" s="355"/>
    </row>
    <row r="330" spans="1:1" s="354" customFormat="1" x14ac:dyDescent="0.15">
      <c r="A330" s="355"/>
    </row>
    <row r="331" spans="1:1" s="354" customFormat="1" x14ac:dyDescent="0.15">
      <c r="A331" s="355"/>
    </row>
    <row r="332" spans="1:1" s="354" customFormat="1" x14ac:dyDescent="0.15">
      <c r="A332" s="355"/>
    </row>
    <row r="333" spans="1:1" s="354" customFormat="1" x14ac:dyDescent="0.15">
      <c r="A333" s="355"/>
    </row>
    <row r="334" spans="1:1" s="354" customFormat="1" x14ac:dyDescent="0.15">
      <c r="A334" s="355"/>
    </row>
    <row r="335" spans="1:1" s="354" customFormat="1" x14ac:dyDescent="0.15">
      <c r="A335" s="355"/>
    </row>
    <row r="336" spans="1:1" s="354" customFormat="1" x14ac:dyDescent="0.15">
      <c r="A336" s="355"/>
    </row>
    <row r="337" spans="1:1" s="354" customFormat="1" x14ac:dyDescent="0.15">
      <c r="A337" s="355"/>
    </row>
    <row r="338" spans="1:1" s="354" customFormat="1" x14ac:dyDescent="0.15">
      <c r="A338" s="355"/>
    </row>
    <row r="339" spans="1:1" s="354" customFormat="1" x14ac:dyDescent="0.15">
      <c r="A339" s="355"/>
    </row>
    <row r="340" spans="1:1" s="354" customFormat="1" x14ac:dyDescent="0.15">
      <c r="A340" s="355"/>
    </row>
    <row r="341" spans="1:1" s="354" customFormat="1" x14ac:dyDescent="0.15">
      <c r="A341" s="355"/>
    </row>
    <row r="342" spans="1:1" s="354" customFormat="1" x14ac:dyDescent="0.15">
      <c r="A342" s="355"/>
    </row>
    <row r="343" spans="1:1" s="354" customFormat="1" x14ac:dyDescent="0.15">
      <c r="A343" s="355"/>
    </row>
    <row r="344" spans="1:1" s="354" customFormat="1" x14ac:dyDescent="0.15">
      <c r="A344" s="355"/>
    </row>
    <row r="345" spans="1:1" s="354" customFormat="1" x14ac:dyDescent="0.15">
      <c r="A345" s="355"/>
    </row>
    <row r="346" spans="1:1" s="354" customFormat="1" x14ac:dyDescent="0.15">
      <c r="A346" s="355"/>
    </row>
    <row r="347" spans="1:1" s="354" customFormat="1" x14ac:dyDescent="0.15">
      <c r="A347" s="355"/>
    </row>
    <row r="348" spans="1:1" s="354" customFormat="1" x14ac:dyDescent="0.15">
      <c r="A348" s="355"/>
    </row>
    <row r="349" spans="1:1" s="354" customFormat="1" x14ac:dyDescent="0.15">
      <c r="A349" s="355"/>
    </row>
    <row r="350" spans="1:1" s="354" customFormat="1" x14ac:dyDescent="0.15">
      <c r="A350" s="355"/>
    </row>
    <row r="351" spans="1:1" s="354" customFormat="1" x14ac:dyDescent="0.15">
      <c r="A351" s="355"/>
    </row>
    <row r="352" spans="1:1" s="354" customFormat="1" x14ac:dyDescent="0.15">
      <c r="A352" s="355"/>
    </row>
    <row r="353" spans="1:1" s="354" customFormat="1" x14ac:dyDescent="0.15">
      <c r="A353" s="355"/>
    </row>
    <row r="354" spans="1:1" s="354" customFormat="1" x14ac:dyDescent="0.15">
      <c r="A354" s="355"/>
    </row>
    <row r="355" spans="1:1" s="354" customFormat="1" x14ac:dyDescent="0.15">
      <c r="A355" s="355"/>
    </row>
    <row r="356" spans="1:1" s="354" customFormat="1" x14ac:dyDescent="0.15">
      <c r="A356" s="355"/>
    </row>
    <row r="357" spans="1:1" s="354" customFormat="1" x14ac:dyDescent="0.15">
      <c r="A357" s="355"/>
    </row>
    <row r="358" spans="1:1" s="354" customFormat="1" x14ac:dyDescent="0.15">
      <c r="A358" s="355"/>
    </row>
    <row r="359" spans="1:1" s="354" customFormat="1" x14ac:dyDescent="0.15">
      <c r="A359" s="355"/>
    </row>
    <row r="360" spans="1:1" s="354" customFormat="1" x14ac:dyDescent="0.15">
      <c r="A360" s="355"/>
    </row>
    <row r="361" spans="1:1" s="354" customFormat="1" x14ac:dyDescent="0.15">
      <c r="A361" s="355"/>
    </row>
    <row r="362" spans="1:1" s="354" customFormat="1" x14ac:dyDescent="0.15">
      <c r="A362" s="355"/>
    </row>
    <row r="363" spans="1:1" s="354" customFormat="1" x14ac:dyDescent="0.15">
      <c r="A363" s="355"/>
    </row>
    <row r="364" spans="1:1" s="354" customFormat="1" x14ac:dyDescent="0.15">
      <c r="A364" s="355"/>
    </row>
    <row r="365" spans="1:1" s="354" customFormat="1" x14ac:dyDescent="0.15">
      <c r="A365" s="355"/>
    </row>
    <row r="366" spans="1:1" s="354" customFormat="1" x14ac:dyDescent="0.15">
      <c r="A366" s="355"/>
    </row>
    <row r="367" spans="1:1" s="354" customFormat="1" x14ac:dyDescent="0.15">
      <c r="A367" s="355"/>
    </row>
    <row r="368" spans="1:1" s="354" customFormat="1" x14ac:dyDescent="0.15">
      <c r="A368" s="355"/>
    </row>
    <row r="369" spans="1:1" s="354" customFormat="1" x14ac:dyDescent="0.15">
      <c r="A369" s="355"/>
    </row>
    <row r="370" spans="1:1" s="354" customFormat="1" x14ac:dyDescent="0.15">
      <c r="A370" s="355"/>
    </row>
    <row r="371" spans="1:1" s="354" customFormat="1" x14ac:dyDescent="0.15">
      <c r="A371" s="355"/>
    </row>
    <row r="372" spans="1:1" s="354" customFormat="1" x14ac:dyDescent="0.15">
      <c r="A372" s="355"/>
    </row>
    <row r="373" spans="1:1" s="354" customFormat="1" x14ac:dyDescent="0.15">
      <c r="A373" s="355"/>
    </row>
    <row r="374" spans="1:1" s="354" customFormat="1" x14ac:dyDescent="0.15">
      <c r="A374" s="355"/>
    </row>
    <row r="375" spans="1:1" s="354" customFormat="1" x14ac:dyDescent="0.15">
      <c r="A375" s="355"/>
    </row>
    <row r="376" spans="1:1" s="354" customFormat="1" x14ac:dyDescent="0.15">
      <c r="A376" s="355"/>
    </row>
    <row r="377" spans="1:1" s="354" customFormat="1" x14ac:dyDescent="0.15">
      <c r="A377" s="355"/>
    </row>
    <row r="378" spans="1:1" s="354" customFormat="1" x14ac:dyDescent="0.15">
      <c r="A378" s="355"/>
    </row>
    <row r="379" spans="1:1" s="354" customFormat="1" x14ac:dyDescent="0.15">
      <c r="A379" s="355"/>
    </row>
    <row r="380" spans="1:1" s="354" customFormat="1" x14ac:dyDescent="0.15">
      <c r="A380" s="355"/>
    </row>
    <row r="381" spans="1:1" s="354" customFormat="1" x14ac:dyDescent="0.15">
      <c r="A381" s="355"/>
    </row>
    <row r="382" spans="1:1" s="354" customFormat="1" x14ac:dyDescent="0.15">
      <c r="A382" s="355"/>
    </row>
    <row r="383" spans="1:1" s="354" customFormat="1" x14ac:dyDescent="0.15">
      <c r="A383" s="355"/>
    </row>
    <row r="384" spans="1:1" s="354" customFormat="1" x14ac:dyDescent="0.15">
      <c r="A384" s="355"/>
    </row>
    <row r="385" spans="1:1" s="354" customFormat="1" x14ac:dyDescent="0.15">
      <c r="A385" s="355"/>
    </row>
    <row r="386" spans="1:1" s="354" customFormat="1" x14ac:dyDescent="0.15">
      <c r="A386" s="355"/>
    </row>
    <row r="387" spans="1:1" s="354" customFormat="1" x14ac:dyDescent="0.15">
      <c r="A387" s="355"/>
    </row>
    <row r="388" spans="1:1" s="354" customFormat="1" x14ac:dyDescent="0.15">
      <c r="A388" s="355"/>
    </row>
    <row r="389" spans="1:1" s="354" customFormat="1" x14ac:dyDescent="0.15">
      <c r="A389" s="355"/>
    </row>
    <row r="390" spans="1:1" s="354" customFormat="1" x14ac:dyDescent="0.15">
      <c r="A390" s="355"/>
    </row>
    <row r="391" spans="1:1" s="354" customFormat="1" x14ac:dyDescent="0.15">
      <c r="A391" s="355"/>
    </row>
    <row r="392" spans="1:1" s="354" customFormat="1" x14ac:dyDescent="0.15">
      <c r="A392" s="355"/>
    </row>
    <row r="393" spans="1:1" s="354" customFormat="1" x14ac:dyDescent="0.15">
      <c r="A393" s="355"/>
    </row>
    <row r="394" spans="1:1" s="354" customFormat="1" x14ac:dyDescent="0.15">
      <c r="A394" s="355"/>
    </row>
    <row r="395" spans="1:1" s="354" customFormat="1" x14ac:dyDescent="0.15">
      <c r="A395" s="355"/>
    </row>
    <row r="396" spans="1:1" s="354" customFormat="1" x14ac:dyDescent="0.15">
      <c r="A396" s="355"/>
    </row>
    <row r="397" spans="1:1" s="354" customFormat="1" x14ac:dyDescent="0.15">
      <c r="A397" s="355"/>
    </row>
    <row r="398" spans="1:1" s="354" customFormat="1" x14ac:dyDescent="0.15">
      <c r="A398" s="355"/>
    </row>
    <row r="399" spans="1:1" s="354" customFormat="1" x14ac:dyDescent="0.15">
      <c r="A399" s="355"/>
    </row>
    <row r="400" spans="1:1" s="354" customFormat="1" x14ac:dyDescent="0.15">
      <c r="A400" s="355"/>
    </row>
    <row r="401" spans="1:1" s="354" customFormat="1" x14ac:dyDescent="0.15">
      <c r="A401" s="355"/>
    </row>
    <row r="402" spans="1:1" s="354" customFormat="1" x14ac:dyDescent="0.15">
      <c r="A402" s="355"/>
    </row>
    <row r="403" spans="1:1" s="354" customFormat="1" x14ac:dyDescent="0.15">
      <c r="A403" s="355"/>
    </row>
    <row r="404" spans="1:1" s="354" customFormat="1" x14ac:dyDescent="0.15">
      <c r="A404" s="355"/>
    </row>
    <row r="405" spans="1:1" s="354" customFormat="1" x14ac:dyDescent="0.15">
      <c r="A405" s="355"/>
    </row>
    <row r="406" spans="1:1" s="354" customFormat="1" x14ac:dyDescent="0.15">
      <c r="A406" s="355"/>
    </row>
    <row r="407" spans="1:1" s="354" customFormat="1" x14ac:dyDescent="0.15">
      <c r="A407" s="355"/>
    </row>
    <row r="408" spans="1:1" s="354" customFormat="1" x14ac:dyDescent="0.15">
      <c r="A408" s="355"/>
    </row>
    <row r="409" spans="1:1" s="354" customFormat="1" x14ac:dyDescent="0.15">
      <c r="A409" s="355"/>
    </row>
    <row r="410" spans="1:1" s="354" customFormat="1" x14ac:dyDescent="0.15">
      <c r="A410" s="355"/>
    </row>
    <row r="411" spans="1:1" s="354" customFormat="1" x14ac:dyDescent="0.15">
      <c r="A411" s="355"/>
    </row>
    <row r="412" spans="1:1" s="354" customFormat="1" x14ac:dyDescent="0.15">
      <c r="A412" s="355"/>
    </row>
    <row r="413" spans="1:1" s="354" customFormat="1" x14ac:dyDescent="0.15">
      <c r="A413" s="355"/>
    </row>
  </sheetData>
  <mergeCells count="63">
    <mergeCell ref="A2:H2"/>
    <mergeCell ref="D3:F3"/>
    <mergeCell ref="C4:D4"/>
    <mergeCell ref="C5:D5"/>
    <mergeCell ref="A1:H1"/>
    <mergeCell ref="A72:B72"/>
    <mergeCell ref="A73:B73"/>
    <mergeCell ref="A71:B71"/>
    <mergeCell ref="M69:N69"/>
    <mergeCell ref="I69:J69"/>
    <mergeCell ref="G69:H69"/>
    <mergeCell ref="E69:F69"/>
    <mergeCell ref="C12:E12"/>
    <mergeCell ref="F12:H12"/>
    <mergeCell ref="A69:B70"/>
    <mergeCell ref="C69:D69"/>
    <mergeCell ref="K69:L69"/>
    <mergeCell ref="A63:B63"/>
    <mergeCell ref="A64:B64"/>
    <mergeCell ref="A53:B54"/>
    <mergeCell ref="A57:B57"/>
    <mergeCell ref="A58:B58"/>
    <mergeCell ref="A59:B59"/>
    <mergeCell ref="A60:B60"/>
    <mergeCell ref="A61:B61"/>
    <mergeCell ref="A62:B62"/>
    <mergeCell ref="A45:B46"/>
    <mergeCell ref="A51:B52"/>
    <mergeCell ref="A86:B86"/>
    <mergeCell ref="A87:B87"/>
    <mergeCell ref="A88:B88"/>
    <mergeCell ref="A89:B89"/>
    <mergeCell ref="A90:B90"/>
    <mergeCell ref="A85:B85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47:B48"/>
    <mergeCell ref="A49:B50"/>
    <mergeCell ref="A25:B26"/>
    <mergeCell ref="A27:B28"/>
    <mergeCell ref="A29:B30"/>
    <mergeCell ref="A31:B32"/>
    <mergeCell ref="A33:B34"/>
    <mergeCell ref="A35:B36"/>
    <mergeCell ref="A37:B38"/>
    <mergeCell ref="A39:B40"/>
    <mergeCell ref="A41:B42"/>
    <mergeCell ref="A43:B44"/>
    <mergeCell ref="A19:B20"/>
    <mergeCell ref="A23:B24"/>
    <mergeCell ref="A12:B14"/>
    <mergeCell ref="A17:B18"/>
    <mergeCell ref="A21:B22"/>
    <mergeCell ref="A15:B16"/>
  </mergeCells>
  <phoneticPr fontId="13"/>
  <pageMargins left="0.25" right="0.25" top="0.75" bottom="0.75" header="0.3" footer="0.3"/>
  <pageSetup paperSize="9" scale="65" fitToHeight="0" orientation="portrait" r:id="rId1"/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CL50"/>
  <sheetViews>
    <sheetView zoomScaleNormal="100" workbookViewId="0">
      <selection activeCell="Z26" sqref="Z26"/>
    </sheetView>
  </sheetViews>
  <sheetFormatPr defaultRowHeight="13.5" x14ac:dyDescent="0.15"/>
  <cols>
    <col min="1" max="1" width="1.625" style="155" customWidth="1"/>
    <col min="2" max="2" width="9.625" style="161" customWidth="1"/>
    <col min="3" max="4" width="7.375" style="155" customWidth="1"/>
    <col min="5" max="5" width="10.25" style="155" customWidth="1"/>
    <col min="6" max="7" width="7.375" style="155" customWidth="1"/>
    <col min="8" max="8" width="8.375" style="155" customWidth="1"/>
    <col min="9" max="10" width="7.375" style="155" customWidth="1"/>
    <col min="11" max="11" width="10.375" style="155" customWidth="1"/>
    <col min="12" max="13" width="9.625" style="155" customWidth="1"/>
    <col min="14" max="14" width="10.625" style="155" customWidth="1"/>
    <col min="15" max="16" width="7.375" style="155" customWidth="1"/>
    <col min="17" max="17" width="8.875" style="155" customWidth="1"/>
    <col min="18" max="19" width="9" style="155" customWidth="1"/>
    <col min="20" max="20" width="10.375" style="155" customWidth="1"/>
    <col min="21" max="25" width="7.375" style="155" customWidth="1"/>
    <col min="26" max="26" width="8.5" style="155" customWidth="1"/>
    <col min="27" max="27" width="7.375" style="155" customWidth="1"/>
    <col min="28" max="28" width="10" style="155" customWidth="1"/>
    <col min="29" max="34" width="7.375" style="155" customWidth="1"/>
    <col min="35" max="36" width="6.625" style="155" customWidth="1"/>
    <col min="37" max="37" width="7.625" style="155" customWidth="1"/>
    <col min="38" max="38" width="8.125" style="155" customWidth="1"/>
    <col min="39" max="40" width="4.875" style="155" customWidth="1"/>
    <col min="41" max="41" width="3.625" style="155" customWidth="1"/>
    <col min="42" max="42" width="4.125" style="155" customWidth="1"/>
    <col min="43" max="43" width="2.625" style="155" customWidth="1"/>
    <col min="44" max="44" width="3.875" style="155" customWidth="1"/>
    <col min="45" max="45" width="2.625" style="155" customWidth="1"/>
    <col min="46" max="46" width="3.875" style="155" customWidth="1"/>
    <col min="47" max="49" width="2.625" style="155" customWidth="1"/>
    <col min="50" max="51" width="5.625" style="155" customWidth="1"/>
    <col min="52" max="53" width="1.625" style="155" customWidth="1"/>
    <col min="54" max="54" width="9.625" style="161" customWidth="1"/>
    <col min="55" max="55" width="6.625" style="155" customWidth="1"/>
    <col min="56" max="56" width="11.125" style="155" customWidth="1"/>
    <col min="57" max="58" width="6.625" style="155" customWidth="1"/>
    <col min="59" max="59" width="5.625" style="155" customWidth="1"/>
    <col min="60" max="60" width="8.625" style="155" customWidth="1"/>
    <col min="61" max="61" width="5.625" style="155" customWidth="1"/>
    <col min="62" max="62" width="6.625" style="155" customWidth="1"/>
    <col min="63" max="63" width="5.625" style="155" customWidth="1"/>
    <col min="64" max="64" width="8.625" style="155" customWidth="1"/>
    <col min="65" max="65" width="5.625" style="155" customWidth="1"/>
    <col min="66" max="66" width="6.625" style="155" customWidth="1"/>
    <col min="67" max="67" width="5.625" style="155" customWidth="1"/>
    <col min="68" max="68" width="8.625" style="155" customWidth="1"/>
    <col min="69" max="69" width="5.625" style="155" customWidth="1"/>
    <col min="70" max="71" width="6.625" style="155" customWidth="1"/>
    <col min="72" max="72" width="8.625" style="155" customWidth="1"/>
    <col min="73" max="74" width="6.625" style="155" customWidth="1"/>
    <col min="75" max="75" width="1.5" style="155" customWidth="1"/>
    <col min="76" max="76" width="4.625" style="155" customWidth="1"/>
    <col min="77" max="77" width="6.625" style="155" customWidth="1"/>
    <col min="78" max="78" width="4.625" style="155" customWidth="1"/>
    <col min="79" max="79" width="6.75" style="155" customWidth="1"/>
    <col min="80" max="80" width="10.125" style="155" customWidth="1"/>
    <col min="81" max="81" width="5.625" style="155" customWidth="1"/>
    <col min="82" max="82" width="4.125" style="155" customWidth="1"/>
    <col min="83" max="83" width="6.625" style="155" customWidth="1"/>
    <col min="84" max="85" width="4.125" style="155" customWidth="1"/>
    <col min="86" max="86" width="6.625" style="155" customWidth="1"/>
    <col min="87" max="87" width="4.25" style="155" customWidth="1"/>
    <col min="88" max="88" width="6.625" style="155" customWidth="1"/>
    <col min="89" max="89" width="8.625" style="155" customWidth="1"/>
    <col min="90" max="272" width="9" style="155"/>
    <col min="273" max="273" width="1.625" style="155" customWidth="1"/>
    <col min="274" max="274" width="9.625" style="155" customWidth="1"/>
    <col min="275" max="283" width="7.375" style="155" customWidth="1"/>
    <col min="284" max="284" width="8.125" style="155" customWidth="1"/>
    <col min="285" max="290" width="7.375" style="155" customWidth="1"/>
    <col min="291" max="292" width="6.625" style="155" customWidth="1"/>
    <col min="293" max="293" width="7.625" style="155" customWidth="1"/>
    <col min="294" max="294" width="8.125" style="155" customWidth="1"/>
    <col min="295" max="296" width="4.875" style="155" customWidth="1"/>
    <col min="297" max="297" width="3.625" style="155" customWidth="1"/>
    <col min="298" max="298" width="4.125" style="155" customWidth="1"/>
    <col min="299" max="299" width="2.625" style="155" customWidth="1"/>
    <col min="300" max="300" width="3.875" style="155" customWidth="1"/>
    <col min="301" max="301" width="2.625" style="155" customWidth="1"/>
    <col min="302" max="302" width="3.875" style="155" customWidth="1"/>
    <col min="303" max="305" width="2.625" style="155" customWidth="1"/>
    <col min="306" max="307" width="5.625" style="155" customWidth="1"/>
    <col min="308" max="309" width="1.625" style="155" customWidth="1"/>
    <col min="310" max="310" width="9.625" style="155" customWidth="1"/>
    <col min="311" max="311" width="6.625" style="155" customWidth="1"/>
    <col min="312" max="312" width="8.625" style="155" customWidth="1"/>
    <col min="313" max="314" width="6.625" style="155" customWidth="1"/>
    <col min="315" max="315" width="5.625" style="155" customWidth="1"/>
    <col min="316" max="316" width="8.625" style="155" customWidth="1"/>
    <col min="317" max="317" width="5.625" style="155" customWidth="1"/>
    <col min="318" max="318" width="6.625" style="155" customWidth="1"/>
    <col min="319" max="319" width="5.625" style="155" customWidth="1"/>
    <col min="320" max="320" width="8.625" style="155" customWidth="1"/>
    <col min="321" max="321" width="5.625" style="155" customWidth="1"/>
    <col min="322" max="322" width="6.625" style="155" customWidth="1"/>
    <col min="323" max="323" width="5.625" style="155" customWidth="1"/>
    <col min="324" max="324" width="8.625" style="155" customWidth="1"/>
    <col min="325" max="325" width="5.625" style="155" customWidth="1"/>
    <col min="326" max="327" width="6.625" style="155" customWidth="1"/>
    <col min="328" max="328" width="8.625" style="155" customWidth="1"/>
    <col min="329" max="330" width="6.625" style="155" customWidth="1"/>
    <col min="331" max="331" width="1.5" style="155" customWidth="1"/>
    <col min="332" max="332" width="4.625" style="155" customWidth="1"/>
    <col min="333" max="333" width="6.625" style="155" customWidth="1"/>
    <col min="334" max="334" width="4.625" style="155" customWidth="1"/>
    <col min="335" max="335" width="6.75" style="155" customWidth="1"/>
    <col min="336" max="336" width="10.125" style="155" customWidth="1"/>
    <col min="337" max="337" width="5.625" style="155" customWidth="1"/>
    <col min="338" max="338" width="4.125" style="155" customWidth="1"/>
    <col min="339" max="339" width="6.625" style="155" customWidth="1"/>
    <col min="340" max="341" width="4.125" style="155" customWidth="1"/>
    <col min="342" max="342" width="6.625" style="155" customWidth="1"/>
    <col min="343" max="343" width="4.25" style="155" customWidth="1"/>
    <col min="344" max="344" width="6.625" style="155" customWidth="1"/>
    <col min="345" max="345" width="8.625" style="155" customWidth="1"/>
    <col min="346" max="528" width="9" style="155"/>
    <col min="529" max="529" width="1.625" style="155" customWidth="1"/>
    <col min="530" max="530" width="9.625" style="155" customWidth="1"/>
    <col min="531" max="539" width="7.375" style="155" customWidth="1"/>
    <col min="540" max="540" width="8.125" style="155" customWidth="1"/>
    <col min="541" max="546" width="7.375" style="155" customWidth="1"/>
    <col min="547" max="548" width="6.625" style="155" customWidth="1"/>
    <col min="549" max="549" width="7.625" style="155" customWidth="1"/>
    <col min="550" max="550" width="8.125" style="155" customWidth="1"/>
    <col min="551" max="552" width="4.875" style="155" customWidth="1"/>
    <col min="553" max="553" width="3.625" style="155" customWidth="1"/>
    <col min="554" max="554" width="4.125" style="155" customWidth="1"/>
    <col min="555" max="555" width="2.625" style="155" customWidth="1"/>
    <col min="556" max="556" width="3.875" style="155" customWidth="1"/>
    <col min="557" max="557" width="2.625" style="155" customWidth="1"/>
    <col min="558" max="558" width="3.875" style="155" customWidth="1"/>
    <col min="559" max="561" width="2.625" style="155" customWidth="1"/>
    <col min="562" max="563" width="5.625" style="155" customWidth="1"/>
    <col min="564" max="565" width="1.625" style="155" customWidth="1"/>
    <col min="566" max="566" width="9.625" style="155" customWidth="1"/>
    <col min="567" max="567" width="6.625" style="155" customWidth="1"/>
    <col min="568" max="568" width="8.625" style="155" customWidth="1"/>
    <col min="569" max="570" width="6.625" style="155" customWidth="1"/>
    <col min="571" max="571" width="5.625" style="155" customWidth="1"/>
    <col min="572" max="572" width="8.625" style="155" customWidth="1"/>
    <col min="573" max="573" width="5.625" style="155" customWidth="1"/>
    <col min="574" max="574" width="6.625" style="155" customWidth="1"/>
    <col min="575" max="575" width="5.625" style="155" customWidth="1"/>
    <col min="576" max="576" width="8.625" style="155" customWidth="1"/>
    <col min="577" max="577" width="5.625" style="155" customWidth="1"/>
    <col min="578" max="578" width="6.625" style="155" customWidth="1"/>
    <col min="579" max="579" width="5.625" style="155" customWidth="1"/>
    <col min="580" max="580" width="8.625" style="155" customWidth="1"/>
    <col min="581" max="581" width="5.625" style="155" customWidth="1"/>
    <col min="582" max="583" width="6.625" style="155" customWidth="1"/>
    <col min="584" max="584" width="8.625" style="155" customWidth="1"/>
    <col min="585" max="586" width="6.625" style="155" customWidth="1"/>
    <col min="587" max="587" width="1.5" style="155" customWidth="1"/>
    <col min="588" max="588" width="4.625" style="155" customWidth="1"/>
    <col min="589" max="589" width="6.625" style="155" customWidth="1"/>
    <col min="590" max="590" width="4.625" style="155" customWidth="1"/>
    <col min="591" max="591" width="6.75" style="155" customWidth="1"/>
    <col min="592" max="592" width="10.125" style="155" customWidth="1"/>
    <col min="593" max="593" width="5.625" style="155" customWidth="1"/>
    <col min="594" max="594" width="4.125" style="155" customWidth="1"/>
    <col min="595" max="595" width="6.625" style="155" customWidth="1"/>
    <col min="596" max="597" width="4.125" style="155" customWidth="1"/>
    <col min="598" max="598" width="6.625" style="155" customWidth="1"/>
    <col min="599" max="599" width="4.25" style="155" customWidth="1"/>
    <col min="600" max="600" width="6.625" style="155" customWidth="1"/>
    <col min="601" max="601" width="8.625" style="155" customWidth="1"/>
    <col min="602" max="784" width="9" style="155"/>
    <col min="785" max="785" width="1.625" style="155" customWidth="1"/>
    <col min="786" max="786" width="9.625" style="155" customWidth="1"/>
    <col min="787" max="795" width="7.375" style="155" customWidth="1"/>
    <col min="796" max="796" width="8.125" style="155" customWidth="1"/>
    <col min="797" max="802" width="7.375" style="155" customWidth="1"/>
    <col min="803" max="804" width="6.625" style="155" customWidth="1"/>
    <col min="805" max="805" width="7.625" style="155" customWidth="1"/>
    <col min="806" max="806" width="8.125" style="155" customWidth="1"/>
    <col min="807" max="808" width="4.875" style="155" customWidth="1"/>
    <col min="809" max="809" width="3.625" style="155" customWidth="1"/>
    <col min="810" max="810" width="4.125" style="155" customWidth="1"/>
    <col min="811" max="811" width="2.625" style="155" customWidth="1"/>
    <col min="812" max="812" width="3.875" style="155" customWidth="1"/>
    <col min="813" max="813" width="2.625" style="155" customWidth="1"/>
    <col min="814" max="814" width="3.875" style="155" customWidth="1"/>
    <col min="815" max="817" width="2.625" style="155" customWidth="1"/>
    <col min="818" max="819" width="5.625" style="155" customWidth="1"/>
    <col min="820" max="821" width="1.625" style="155" customWidth="1"/>
    <col min="822" max="822" width="9.625" style="155" customWidth="1"/>
    <col min="823" max="823" width="6.625" style="155" customWidth="1"/>
    <col min="824" max="824" width="8.625" style="155" customWidth="1"/>
    <col min="825" max="826" width="6.625" style="155" customWidth="1"/>
    <col min="827" max="827" width="5.625" style="155" customWidth="1"/>
    <col min="828" max="828" width="8.625" style="155" customWidth="1"/>
    <col min="829" max="829" width="5.625" style="155" customWidth="1"/>
    <col min="830" max="830" width="6.625" style="155" customWidth="1"/>
    <col min="831" max="831" width="5.625" style="155" customWidth="1"/>
    <col min="832" max="832" width="8.625" style="155" customWidth="1"/>
    <col min="833" max="833" width="5.625" style="155" customWidth="1"/>
    <col min="834" max="834" width="6.625" style="155" customWidth="1"/>
    <col min="835" max="835" width="5.625" style="155" customWidth="1"/>
    <col min="836" max="836" width="8.625" style="155" customWidth="1"/>
    <col min="837" max="837" width="5.625" style="155" customWidth="1"/>
    <col min="838" max="839" width="6.625" style="155" customWidth="1"/>
    <col min="840" max="840" width="8.625" style="155" customWidth="1"/>
    <col min="841" max="842" width="6.625" style="155" customWidth="1"/>
    <col min="843" max="843" width="1.5" style="155" customWidth="1"/>
    <col min="844" max="844" width="4.625" style="155" customWidth="1"/>
    <col min="845" max="845" width="6.625" style="155" customWidth="1"/>
    <col min="846" max="846" width="4.625" style="155" customWidth="1"/>
    <col min="847" max="847" width="6.75" style="155" customWidth="1"/>
    <col min="848" max="848" width="10.125" style="155" customWidth="1"/>
    <col min="849" max="849" width="5.625" style="155" customWidth="1"/>
    <col min="850" max="850" width="4.125" style="155" customWidth="1"/>
    <col min="851" max="851" width="6.625" style="155" customWidth="1"/>
    <col min="852" max="853" width="4.125" style="155" customWidth="1"/>
    <col min="854" max="854" width="6.625" style="155" customWidth="1"/>
    <col min="855" max="855" width="4.25" style="155" customWidth="1"/>
    <col min="856" max="856" width="6.625" style="155" customWidth="1"/>
    <col min="857" max="857" width="8.625" style="155" customWidth="1"/>
    <col min="858" max="1040" width="9" style="155"/>
    <col min="1041" max="1041" width="1.625" style="155" customWidth="1"/>
    <col min="1042" max="1042" width="9.625" style="155" customWidth="1"/>
    <col min="1043" max="1051" width="7.375" style="155" customWidth="1"/>
    <col min="1052" max="1052" width="8.125" style="155" customWidth="1"/>
    <col min="1053" max="1058" width="7.375" style="155" customWidth="1"/>
    <col min="1059" max="1060" width="6.625" style="155" customWidth="1"/>
    <col min="1061" max="1061" width="7.625" style="155" customWidth="1"/>
    <col min="1062" max="1062" width="8.125" style="155" customWidth="1"/>
    <col min="1063" max="1064" width="4.875" style="155" customWidth="1"/>
    <col min="1065" max="1065" width="3.625" style="155" customWidth="1"/>
    <col min="1066" max="1066" width="4.125" style="155" customWidth="1"/>
    <col min="1067" max="1067" width="2.625" style="155" customWidth="1"/>
    <col min="1068" max="1068" width="3.875" style="155" customWidth="1"/>
    <col min="1069" max="1069" width="2.625" style="155" customWidth="1"/>
    <col min="1070" max="1070" width="3.875" style="155" customWidth="1"/>
    <col min="1071" max="1073" width="2.625" style="155" customWidth="1"/>
    <col min="1074" max="1075" width="5.625" style="155" customWidth="1"/>
    <col min="1076" max="1077" width="1.625" style="155" customWidth="1"/>
    <col min="1078" max="1078" width="9.625" style="155" customWidth="1"/>
    <col min="1079" max="1079" width="6.625" style="155" customWidth="1"/>
    <col min="1080" max="1080" width="8.625" style="155" customWidth="1"/>
    <col min="1081" max="1082" width="6.625" style="155" customWidth="1"/>
    <col min="1083" max="1083" width="5.625" style="155" customWidth="1"/>
    <col min="1084" max="1084" width="8.625" style="155" customWidth="1"/>
    <col min="1085" max="1085" width="5.625" style="155" customWidth="1"/>
    <col min="1086" max="1086" width="6.625" style="155" customWidth="1"/>
    <col min="1087" max="1087" width="5.625" style="155" customWidth="1"/>
    <col min="1088" max="1088" width="8.625" style="155" customWidth="1"/>
    <col min="1089" max="1089" width="5.625" style="155" customWidth="1"/>
    <col min="1090" max="1090" width="6.625" style="155" customWidth="1"/>
    <col min="1091" max="1091" width="5.625" style="155" customWidth="1"/>
    <col min="1092" max="1092" width="8.625" style="155" customWidth="1"/>
    <col min="1093" max="1093" width="5.625" style="155" customWidth="1"/>
    <col min="1094" max="1095" width="6.625" style="155" customWidth="1"/>
    <col min="1096" max="1096" width="8.625" style="155" customWidth="1"/>
    <col min="1097" max="1098" width="6.625" style="155" customWidth="1"/>
    <col min="1099" max="1099" width="1.5" style="155" customWidth="1"/>
    <col min="1100" max="1100" width="4.625" style="155" customWidth="1"/>
    <col min="1101" max="1101" width="6.625" style="155" customWidth="1"/>
    <col min="1102" max="1102" width="4.625" style="155" customWidth="1"/>
    <col min="1103" max="1103" width="6.75" style="155" customWidth="1"/>
    <col min="1104" max="1104" width="10.125" style="155" customWidth="1"/>
    <col min="1105" max="1105" width="5.625" style="155" customWidth="1"/>
    <col min="1106" max="1106" width="4.125" style="155" customWidth="1"/>
    <col min="1107" max="1107" width="6.625" style="155" customWidth="1"/>
    <col min="1108" max="1109" width="4.125" style="155" customWidth="1"/>
    <col min="1110" max="1110" width="6.625" style="155" customWidth="1"/>
    <col min="1111" max="1111" width="4.25" style="155" customWidth="1"/>
    <col min="1112" max="1112" width="6.625" style="155" customWidth="1"/>
    <col min="1113" max="1113" width="8.625" style="155" customWidth="1"/>
    <col min="1114" max="1296" width="9" style="155"/>
    <col min="1297" max="1297" width="1.625" style="155" customWidth="1"/>
    <col min="1298" max="1298" width="9.625" style="155" customWidth="1"/>
    <col min="1299" max="1307" width="7.375" style="155" customWidth="1"/>
    <col min="1308" max="1308" width="8.125" style="155" customWidth="1"/>
    <col min="1309" max="1314" width="7.375" style="155" customWidth="1"/>
    <col min="1315" max="1316" width="6.625" style="155" customWidth="1"/>
    <col min="1317" max="1317" width="7.625" style="155" customWidth="1"/>
    <col min="1318" max="1318" width="8.125" style="155" customWidth="1"/>
    <col min="1319" max="1320" width="4.875" style="155" customWidth="1"/>
    <col min="1321" max="1321" width="3.625" style="155" customWidth="1"/>
    <col min="1322" max="1322" width="4.125" style="155" customWidth="1"/>
    <col min="1323" max="1323" width="2.625" style="155" customWidth="1"/>
    <col min="1324" max="1324" width="3.875" style="155" customWidth="1"/>
    <col min="1325" max="1325" width="2.625" style="155" customWidth="1"/>
    <col min="1326" max="1326" width="3.875" style="155" customWidth="1"/>
    <col min="1327" max="1329" width="2.625" style="155" customWidth="1"/>
    <col min="1330" max="1331" width="5.625" style="155" customWidth="1"/>
    <col min="1332" max="1333" width="1.625" style="155" customWidth="1"/>
    <col min="1334" max="1334" width="9.625" style="155" customWidth="1"/>
    <col min="1335" max="1335" width="6.625" style="155" customWidth="1"/>
    <col min="1336" max="1336" width="8.625" style="155" customWidth="1"/>
    <col min="1337" max="1338" width="6.625" style="155" customWidth="1"/>
    <col min="1339" max="1339" width="5.625" style="155" customWidth="1"/>
    <col min="1340" max="1340" width="8.625" style="155" customWidth="1"/>
    <col min="1341" max="1341" width="5.625" style="155" customWidth="1"/>
    <col min="1342" max="1342" width="6.625" style="155" customWidth="1"/>
    <col min="1343" max="1343" width="5.625" style="155" customWidth="1"/>
    <col min="1344" max="1344" width="8.625" style="155" customWidth="1"/>
    <col min="1345" max="1345" width="5.625" style="155" customWidth="1"/>
    <col min="1346" max="1346" width="6.625" style="155" customWidth="1"/>
    <col min="1347" max="1347" width="5.625" style="155" customWidth="1"/>
    <col min="1348" max="1348" width="8.625" style="155" customWidth="1"/>
    <col min="1349" max="1349" width="5.625" style="155" customWidth="1"/>
    <col min="1350" max="1351" width="6.625" style="155" customWidth="1"/>
    <col min="1352" max="1352" width="8.625" style="155" customWidth="1"/>
    <col min="1353" max="1354" width="6.625" style="155" customWidth="1"/>
    <col min="1355" max="1355" width="1.5" style="155" customWidth="1"/>
    <col min="1356" max="1356" width="4.625" style="155" customWidth="1"/>
    <col min="1357" max="1357" width="6.625" style="155" customWidth="1"/>
    <col min="1358" max="1358" width="4.625" style="155" customWidth="1"/>
    <col min="1359" max="1359" width="6.75" style="155" customWidth="1"/>
    <col min="1360" max="1360" width="10.125" style="155" customWidth="1"/>
    <col min="1361" max="1361" width="5.625" style="155" customWidth="1"/>
    <col min="1362" max="1362" width="4.125" style="155" customWidth="1"/>
    <col min="1363" max="1363" width="6.625" style="155" customWidth="1"/>
    <col min="1364" max="1365" width="4.125" style="155" customWidth="1"/>
    <col min="1366" max="1366" width="6.625" style="155" customWidth="1"/>
    <col min="1367" max="1367" width="4.25" style="155" customWidth="1"/>
    <col min="1368" max="1368" width="6.625" style="155" customWidth="1"/>
    <col min="1369" max="1369" width="8.625" style="155" customWidth="1"/>
    <col min="1370" max="1552" width="9" style="155"/>
    <col min="1553" max="1553" width="1.625" style="155" customWidth="1"/>
    <col min="1554" max="1554" width="9.625" style="155" customWidth="1"/>
    <col min="1555" max="1563" width="7.375" style="155" customWidth="1"/>
    <col min="1564" max="1564" width="8.125" style="155" customWidth="1"/>
    <col min="1565" max="1570" width="7.375" style="155" customWidth="1"/>
    <col min="1571" max="1572" width="6.625" style="155" customWidth="1"/>
    <col min="1573" max="1573" width="7.625" style="155" customWidth="1"/>
    <col min="1574" max="1574" width="8.125" style="155" customWidth="1"/>
    <col min="1575" max="1576" width="4.875" style="155" customWidth="1"/>
    <col min="1577" max="1577" width="3.625" style="155" customWidth="1"/>
    <col min="1578" max="1578" width="4.125" style="155" customWidth="1"/>
    <col min="1579" max="1579" width="2.625" style="155" customWidth="1"/>
    <col min="1580" max="1580" width="3.875" style="155" customWidth="1"/>
    <col min="1581" max="1581" width="2.625" style="155" customWidth="1"/>
    <col min="1582" max="1582" width="3.875" style="155" customWidth="1"/>
    <col min="1583" max="1585" width="2.625" style="155" customWidth="1"/>
    <col min="1586" max="1587" width="5.625" style="155" customWidth="1"/>
    <col min="1588" max="1589" width="1.625" style="155" customWidth="1"/>
    <col min="1590" max="1590" width="9.625" style="155" customWidth="1"/>
    <col min="1591" max="1591" width="6.625" style="155" customWidth="1"/>
    <col min="1592" max="1592" width="8.625" style="155" customWidth="1"/>
    <col min="1593" max="1594" width="6.625" style="155" customWidth="1"/>
    <col min="1595" max="1595" width="5.625" style="155" customWidth="1"/>
    <col min="1596" max="1596" width="8.625" style="155" customWidth="1"/>
    <col min="1597" max="1597" width="5.625" style="155" customWidth="1"/>
    <col min="1598" max="1598" width="6.625" style="155" customWidth="1"/>
    <col min="1599" max="1599" width="5.625" style="155" customWidth="1"/>
    <col min="1600" max="1600" width="8.625" style="155" customWidth="1"/>
    <col min="1601" max="1601" width="5.625" style="155" customWidth="1"/>
    <col min="1602" max="1602" width="6.625" style="155" customWidth="1"/>
    <col min="1603" max="1603" width="5.625" style="155" customWidth="1"/>
    <col min="1604" max="1604" width="8.625" style="155" customWidth="1"/>
    <col min="1605" max="1605" width="5.625" style="155" customWidth="1"/>
    <col min="1606" max="1607" width="6.625" style="155" customWidth="1"/>
    <col min="1608" max="1608" width="8.625" style="155" customWidth="1"/>
    <col min="1609" max="1610" width="6.625" style="155" customWidth="1"/>
    <col min="1611" max="1611" width="1.5" style="155" customWidth="1"/>
    <col min="1612" max="1612" width="4.625" style="155" customWidth="1"/>
    <col min="1613" max="1613" width="6.625" style="155" customWidth="1"/>
    <col min="1614" max="1614" width="4.625" style="155" customWidth="1"/>
    <col min="1615" max="1615" width="6.75" style="155" customWidth="1"/>
    <col min="1616" max="1616" width="10.125" style="155" customWidth="1"/>
    <col min="1617" max="1617" width="5.625" style="155" customWidth="1"/>
    <col min="1618" max="1618" width="4.125" style="155" customWidth="1"/>
    <col min="1619" max="1619" width="6.625" style="155" customWidth="1"/>
    <col min="1620" max="1621" width="4.125" style="155" customWidth="1"/>
    <col min="1622" max="1622" width="6.625" style="155" customWidth="1"/>
    <col min="1623" max="1623" width="4.25" style="155" customWidth="1"/>
    <col min="1624" max="1624" width="6.625" style="155" customWidth="1"/>
    <col min="1625" max="1625" width="8.625" style="155" customWidth="1"/>
    <col min="1626" max="1808" width="9" style="155"/>
    <col min="1809" max="1809" width="1.625" style="155" customWidth="1"/>
    <col min="1810" max="1810" width="9.625" style="155" customWidth="1"/>
    <col min="1811" max="1819" width="7.375" style="155" customWidth="1"/>
    <col min="1820" max="1820" width="8.125" style="155" customWidth="1"/>
    <col min="1821" max="1826" width="7.375" style="155" customWidth="1"/>
    <col min="1827" max="1828" width="6.625" style="155" customWidth="1"/>
    <col min="1829" max="1829" width="7.625" style="155" customWidth="1"/>
    <col min="1830" max="1830" width="8.125" style="155" customWidth="1"/>
    <col min="1831" max="1832" width="4.875" style="155" customWidth="1"/>
    <col min="1833" max="1833" width="3.625" style="155" customWidth="1"/>
    <col min="1834" max="1834" width="4.125" style="155" customWidth="1"/>
    <col min="1835" max="1835" width="2.625" style="155" customWidth="1"/>
    <col min="1836" max="1836" width="3.875" style="155" customWidth="1"/>
    <col min="1837" max="1837" width="2.625" style="155" customWidth="1"/>
    <col min="1838" max="1838" width="3.875" style="155" customWidth="1"/>
    <col min="1839" max="1841" width="2.625" style="155" customWidth="1"/>
    <col min="1842" max="1843" width="5.625" style="155" customWidth="1"/>
    <col min="1844" max="1845" width="1.625" style="155" customWidth="1"/>
    <col min="1846" max="1846" width="9.625" style="155" customWidth="1"/>
    <col min="1847" max="1847" width="6.625" style="155" customWidth="1"/>
    <col min="1848" max="1848" width="8.625" style="155" customWidth="1"/>
    <col min="1849" max="1850" width="6.625" style="155" customWidth="1"/>
    <col min="1851" max="1851" width="5.625" style="155" customWidth="1"/>
    <col min="1852" max="1852" width="8.625" style="155" customWidth="1"/>
    <col min="1853" max="1853" width="5.625" style="155" customWidth="1"/>
    <col min="1854" max="1854" width="6.625" style="155" customWidth="1"/>
    <col min="1855" max="1855" width="5.625" style="155" customWidth="1"/>
    <col min="1856" max="1856" width="8.625" style="155" customWidth="1"/>
    <col min="1857" max="1857" width="5.625" style="155" customWidth="1"/>
    <col min="1858" max="1858" width="6.625" style="155" customWidth="1"/>
    <col min="1859" max="1859" width="5.625" style="155" customWidth="1"/>
    <col min="1860" max="1860" width="8.625" style="155" customWidth="1"/>
    <col min="1861" max="1861" width="5.625" style="155" customWidth="1"/>
    <col min="1862" max="1863" width="6.625" style="155" customWidth="1"/>
    <col min="1864" max="1864" width="8.625" style="155" customWidth="1"/>
    <col min="1865" max="1866" width="6.625" style="155" customWidth="1"/>
    <col min="1867" max="1867" width="1.5" style="155" customWidth="1"/>
    <col min="1868" max="1868" width="4.625" style="155" customWidth="1"/>
    <col min="1869" max="1869" width="6.625" style="155" customWidth="1"/>
    <col min="1870" max="1870" width="4.625" style="155" customWidth="1"/>
    <col min="1871" max="1871" width="6.75" style="155" customWidth="1"/>
    <col min="1872" max="1872" width="10.125" style="155" customWidth="1"/>
    <col min="1873" max="1873" width="5.625" style="155" customWidth="1"/>
    <col min="1874" max="1874" width="4.125" style="155" customWidth="1"/>
    <col min="1875" max="1875" width="6.625" style="155" customWidth="1"/>
    <col min="1876" max="1877" width="4.125" style="155" customWidth="1"/>
    <col min="1878" max="1878" width="6.625" style="155" customWidth="1"/>
    <col min="1879" max="1879" width="4.25" style="155" customWidth="1"/>
    <col min="1880" max="1880" width="6.625" style="155" customWidth="1"/>
    <col min="1881" max="1881" width="8.625" style="155" customWidth="1"/>
    <col min="1882" max="2064" width="9" style="155"/>
    <col min="2065" max="2065" width="1.625" style="155" customWidth="1"/>
    <col min="2066" max="2066" width="9.625" style="155" customWidth="1"/>
    <col min="2067" max="2075" width="7.375" style="155" customWidth="1"/>
    <col min="2076" max="2076" width="8.125" style="155" customWidth="1"/>
    <col min="2077" max="2082" width="7.375" style="155" customWidth="1"/>
    <col min="2083" max="2084" width="6.625" style="155" customWidth="1"/>
    <col min="2085" max="2085" width="7.625" style="155" customWidth="1"/>
    <col min="2086" max="2086" width="8.125" style="155" customWidth="1"/>
    <col min="2087" max="2088" width="4.875" style="155" customWidth="1"/>
    <col min="2089" max="2089" width="3.625" style="155" customWidth="1"/>
    <col min="2090" max="2090" width="4.125" style="155" customWidth="1"/>
    <col min="2091" max="2091" width="2.625" style="155" customWidth="1"/>
    <col min="2092" max="2092" width="3.875" style="155" customWidth="1"/>
    <col min="2093" max="2093" width="2.625" style="155" customWidth="1"/>
    <col min="2094" max="2094" width="3.875" style="155" customWidth="1"/>
    <col min="2095" max="2097" width="2.625" style="155" customWidth="1"/>
    <col min="2098" max="2099" width="5.625" style="155" customWidth="1"/>
    <col min="2100" max="2101" width="1.625" style="155" customWidth="1"/>
    <col min="2102" max="2102" width="9.625" style="155" customWidth="1"/>
    <col min="2103" max="2103" width="6.625" style="155" customWidth="1"/>
    <col min="2104" max="2104" width="8.625" style="155" customWidth="1"/>
    <col min="2105" max="2106" width="6.625" style="155" customWidth="1"/>
    <col min="2107" max="2107" width="5.625" style="155" customWidth="1"/>
    <col min="2108" max="2108" width="8.625" style="155" customWidth="1"/>
    <col min="2109" max="2109" width="5.625" style="155" customWidth="1"/>
    <col min="2110" max="2110" width="6.625" style="155" customWidth="1"/>
    <col min="2111" max="2111" width="5.625" style="155" customWidth="1"/>
    <col min="2112" max="2112" width="8.625" style="155" customWidth="1"/>
    <col min="2113" max="2113" width="5.625" style="155" customWidth="1"/>
    <col min="2114" max="2114" width="6.625" style="155" customWidth="1"/>
    <col min="2115" max="2115" width="5.625" style="155" customWidth="1"/>
    <col min="2116" max="2116" width="8.625" style="155" customWidth="1"/>
    <col min="2117" max="2117" width="5.625" style="155" customWidth="1"/>
    <col min="2118" max="2119" width="6.625" style="155" customWidth="1"/>
    <col min="2120" max="2120" width="8.625" style="155" customWidth="1"/>
    <col min="2121" max="2122" width="6.625" style="155" customWidth="1"/>
    <col min="2123" max="2123" width="1.5" style="155" customWidth="1"/>
    <col min="2124" max="2124" width="4.625" style="155" customWidth="1"/>
    <col min="2125" max="2125" width="6.625" style="155" customWidth="1"/>
    <col min="2126" max="2126" width="4.625" style="155" customWidth="1"/>
    <col min="2127" max="2127" width="6.75" style="155" customWidth="1"/>
    <col min="2128" max="2128" width="10.125" style="155" customWidth="1"/>
    <col min="2129" max="2129" width="5.625" style="155" customWidth="1"/>
    <col min="2130" max="2130" width="4.125" style="155" customWidth="1"/>
    <col min="2131" max="2131" width="6.625" style="155" customWidth="1"/>
    <col min="2132" max="2133" width="4.125" style="155" customWidth="1"/>
    <col min="2134" max="2134" width="6.625" style="155" customWidth="1"/>
    <col min="2135" max="2135" width="4.25" style="155" customWidth="1"/>
    <col min="2136" max="2136" width="6.625" style="155" customWidth="1"/>
    <col min="2137" max="2137" width="8.625" style="155" customWidth="1"/>
    <col min="2138" max="2320" width="9" style="155"/>
    <col min="2321" max="2321" width="1.625" style="155" customWidth="1"/>
    <col min="2322" max="2322" width="9.625" style="155" customWidth="1"/>
    <col min="2323" max="2331" width="7.375" style="155" customWidth="1"/>
    <col min="2332" max="2332" width="8.125" style="155" customWidth="1"/>
    <col min="2333" max="2338" width="7.375" style="155" customWidth="1"/>
    <col min="2339" max="2340" width="6.625" style="155" customWidth="1"/>
    <col min="2341" max="2341" width="7.625" style="155" customWidth="1"/>
    <col min="2342" max="2342" width="8.125" style="155" customWidth="1"/>
    <col min="2343" max="2344" width="4.875" style="155" customWidth="1"/>
    <col min="2345" max="2345" width="3.625" style="155" customWidth="1"/>
    <col min="2346" max="2346" width="4.125" style="155" customWidth="1"/>
    <col min="2347" max="2347" width="2.625" style="155" customWidth="1"/>
    <col min="2348" max="2348" width="3.875" style="155" customWidth="1"/>
    <col min="2349" max="2349" width="2.625" style="155" customWidth="1"/>
    <col min="2350" max="2350" width="3.875" style="155" customWidth="1"/>
    <col min="2351" max="2353" width="2.625" style="155" customWidth="1"/>
    <col min="2354" max="2355" width="5.625" style="155" customWidth="1"/>
    <col min="2356" max="2357" width="1.625" style="155" customWidth="1"/>
    <col min="2358" max="2358" width="9.625" style="155" customWidth="1"/>
    <col min="2359" max="2359" width="6.625" style="155" customWidth="1"/>
    <col min="2360" max="2360" width="8.625" style="155" customWidth="1"/>
    <col min="2361" max="2362" width="6.625" style="155" customWidth="1"/>
    <col min="2363" max="2363" width="5.625" style="155" customWidth="1"/>
    <col min="2364" max="2364" width="8.625" style="155" customWidth="1"/>
    <col min="2365" max="2365" width="5.625" style="155" customWidth="1"/>
    <col min="2366" max="2366" width="6.625" style="155" customWidth="1"/>
    <col min="2367" max="2367" width="5.625" style="155" customWidth="1"/>
    <col min="2368" max="2368" width="8.625" style="155" customWidth="1"/>
    <col min="2369" max="2369" width="5.625" style="155" customWidth="1"/>
    <col min="2370" max="2370" width="6.625" style="155" customWidth="1"/>
    <col min="2371" max="2371" width="5.625" style="155" customWidth="1"/>
    <col min="2372" max="2372" width="8.625" style="155" customWidth="1"/>
    <col min="2373" max="2373" width="5.625" style="155" customWidth="1"/>
    <col min="2374" max="2375" width="6.625" style="155" customWidth="1"/>
    <col min="2376" max="2376" width="8.625" style="155" customWidth="1"/>
    <col min="2377" max="2378" width="6.625" style="155" customWidth="1"/>
    <col min="2379" max="2379" width="1.5" style="155" customWidth="1"/>
    <col min="2380" max="2380" width="4.625" style="155" customWidth="1"/>
    <col min="2381" max="2381" width="6.625" style="155" customWidth="1"/>
    <col min="2382" max="2382" width="4.625" style="155" customWidth="1"/>
    <col min="2383" max="2383" width="6.75" style="155" customWidth="1"/>
    <col min="2384" max="2384" width="10.125" style="155" customWidth="1"/>
    <col min="2385" max="2385" width="5.625" style="155" customWidth="1"/>
    <col min="2386" max="2386" width="4.125" style="155" customWidth="1"/>
    <col min="2387" max="2387" width="6.625" style="155" customWidth="1"/>
    <col min="2388" max="2389" width="4.125" style="155" customWidth="1"/>
    <col min="2390" max="2390" width="6.625" style="155" customWidth="1"/>
    <col min="2391" max="2391" width="4.25" style="155" customWidth="1"/>
    <col min="2392" max="2392" width="6.625" style="155" customWidth="1"/>
    <col min="2393" max="2393" width="8.625" style="155" customWidth="1"/>
    <col min="2394" max="2576" width="9" style="155"/>
    <col min="2577" max="2577" width="1.625" style="155" customWidth="1"/>
    <col min="2578" max="2578" width="9.625" style="155" customWidth="1"/>
    <col min="2579" max="2587" width="7.375" style="155" customWidth="1"/>
    <col min="2588" max="2588" width="8.125" style="155" customWidth="1"/>
    <col min="2589" max="2594" width="7.375" style="155" customWidth="1"/>
    <col min="2595" max="2596" width="6.625" style="155" customWidth="1"/>
    <col min="2597" max="2597" width="7.625" style="155" customWidth="1"/>
    <col min="2598" max="2598" width="8.125" style="155" customWidth="1"/>
    <col min="2599" max="2600" width="4.875" style="155" customWidth="1"/>
    <col min="2601" max="2601" width="3.625" style="155" customWidth="1"/>
    <col min="2602" max="2602" width="4.125" style="155" customWidth="1"/>
    <col min="2603" max="2603" width="2.625" style="155" customWidth="1"/>
    <col min="2604" max="2604" width="3.875" style="155" customWidth="1"/>
    <col min="2605" max="2605" width="2.625" style="155" customWidth="1"/>
    <col min="2606" max="2606" width="3.875" style="155" customWidth="1"/>
    <col min="2607" max="2609" width="2.625" style="155" customWidth="1"/>
    <col min="2610" max="2611" width="5.625" style="155" customWidth="1"/>
    <col min="2612" max="2613" width="1.625" style="155" customWidth="1"/>
    <col min="2614" max="2614" width="9.625" style="155" customWidth="1"/>
    <col min="2615" max="2615" width="6.625" style="155" customWidth="1"/>
    <col min="2616" max="2616" width="8.625" style="155" customWidth="1"/>
    <col min="2617" max="2618" width="6.625" style="155" customWidth="1"/>
    <col min="2619" max="2619" width="5.625" style="155" customWidth="1"/>
    <col min="2620" max="2620" width="8.625" style="155" customWidth="1"/>
    <col min="2621" max="2621" width="5.625" style="155" customWidth="1"/>
    <col min="2622" max="2622" width="6.625" style="155" customWidth="1"/>
    <col min="2623" max="2623" width="5.625" style="155" customWidth="1"/>
    <col min="2624" max="2624" width="8.625" style="155" customWidth="1"/>
    <col min="2625" max="2625" width="5.625" style="155" customWidth="1"/>
    <col min="2626" max="2626" width="6.625" style="155" customWidth="1"/>
    <col min="2627" max="2627" width="5.625" style="155" customWidth="1"/>
    <col min="2628" max="2628" width="8.625" style="155" customWidth="1"/>
    <col min="2629" max="2629" width="5.625" style="155" customWidth="1"/>
    <col min="2630" max="2631" width="6.625" style="155" customWidth="1"/>
    <col min="2632" max="2632" width="8.625" style="155" customWidth="1"/>
    <col min="2633" max="2634" width="6.625" style="155" customWidth="1"/>
    <col min="2635" max="2635" width="1.5" style="155" customWidth="1"/>
    <col min="2636" max="2636" width="4.625" style="155" customWidth="1"/>
    <col min="2637" max="2637" width="6.625" style="155" customWidth="1"/>
    <col min="2638" max="2638" width="4.625" style="155" customWidth="1"/>
    <col min="2639" max="2639" width="6.75" style="155" customWidth="1"/>
    <col min="2640" max="2640" width="10.125" style="155" customWidth="1"/>
    <col min="2641" max="2641" width="5.625" style="155" customWidth="1"/>
    <col min="2642" max="2642" width="4.125" style="155" customWidth="1"/>
    <col min="2643" max="2643" width="6.625" style="155" customWidth="1"/>
    <col min="2644" max="2645" width="4.125" style="155" customWidth="1"/>
    <col min="2646" max="2646" width="6.625" style="155" customWidth="1"/>
    <col min="2647" max="2647" width="4.25" style="155" customWidth="1"/>
    <col min="2648" max="2648" width="6.625" style="155" customWidth="1"/>
    <col min="2649" max="2649" width="8.625" style="155" customWidth="1"/>
    <col min="2650" max="2832" width="9" style="155"/>
    <col min="2833" max="2833" width="1.625" style="155" customWidth="1"/>
    <col min="2834" max="2834" width="9.625" style="155" customWidth="1"/>
    <col min="2835" max="2843" width="7.375" style="155" customWidth="1"/>
    <col min="2844" max="2844" width="8.125" style="155" customWidth="1"/>
    <col min="2845" max="2850" width="7.375" style="155" customWidth="1"/>
    <col min="2851" max="2852" width="6.625" style="155" customWidth="1"/>
    <col min="2853" max="2853" width="7.625" style="155" customWidth="1"/>
    <col min="2854" max="2854" width="8.125" style="155" customWidth="1"/>
    <col min="2855" max="2856" width="4.875" style="155" customWidth="1"/>
    <col min="2857" max="2857" width="3.625" style="155" customWidth="1"/>
    <col min="2858" max="2858" width="4.125" style="155" customWidth="1"/>
    <col min="2859" max="2859" width="2.625" style="155" customWidth="1"/>
    <col min="2860" max="2860" width="3.875" style="155" customWidth="1"/>
    <col min="2861" max="2861" width="2.625" style="155" customWidth="1"/>
    <col min="2862" max="2862" width="3.875" style="155" customWidth="1"/>
    <col min="2863" max="2865" width="2.625" style="155" customWidth="1"/>
    <col min="2866" max="2867" width="5.625" style="155" customWidth="1"/>
    <col min="2868" max="2869" width="1.625" style="155" customWidth="1"/>
    <col min="2870" max="2870" width="9.625" style="155" customWidth="1"/>
    <col min="2871" max="2871" width="6.625" style="155" customWidth="1"/>
    <col min="2872" max="2872" width="8.625" style="155" customWidth="1"/>
    <col min="2873" max="2874" width="6.625" style="155" customWidth="1"/>
    <col min="2875" max="2875" width="5.625" style="155" customWidth="1"/>
    <col min="2876" max="2876" width="8.625" style="155" customWidth="1"/>
    <col min="2877" max="2877" width="5.625" style="155" customWidth="1"/>
    <col min="2878" max="2878" width="6.625" style="155" customWidth="1"/>
    <col min="2879" max="2879" width="5.625" style="155" customWidth="1"/>
    <col min="2880" max="2880" width="8.625" style="155" customWidth="1"/>
    <col min="2881" max="2881" width="5.625" style="155" customWidth="1"/>
    <col min="2882" max="2882" width="6.625" style="155" customWidth="1"/>
    <col min="2883" max="2883" width="5.625" style="155" customWidth="1"/>
    <col min="2884" max="2884" width="8.625" style="155" customWidth="1"/>
    <col min="2885" max="2885" width="5.625" style="155" customWidth="1"/>
    <col min="2886" max="2887" width="6.625" style="155" customWidth="1"/>
    <col min="2888" max="2888" width="8.625" style="155" customWidth="1"/>
    <col min="2889" max="2890" width="6.625" style="155" customWidth="1"/>
    <col min="2891" max="2891" width="1.5" style="155" customWidth="1"/>
    <col min="2892" max="2892" width="4.625" style="155" customWidth="1"/>
    <col min="2893" max="2893" width="6.625" style="155" customWidth="1"/>
    <col min="2894" max="2894" width="4.625" style="155" customWidth="1"/>
    <col min="2895" max="2895" width="6.75" style="155" customWidth="1"/>
    <col min="2896" max="2896" width="10.125" style="155" customWidth="1"/>
    <col min="2897" max="2897" width="5.625" style="155" customWidth="1"/>
    <col min="2898" max="2898" width="4.125" style="155" customWidth="1"/>
    <col min="2899" max="2899" width="6.625" style="155" customWidth="1"/>
    <col min="2900" max="2901" width="4.125" style="155" customWidth="1"/>
    <col min="2902" max="2902" width="6.625" style="155" customWidth="1"/>
    <col min="2903" max="2903" width="4.25" style="155" customWidth="1"/>
    <col min="2904" max="2904" width="6.625" style="155" customWidth="1"/>
    <col min="2905" max="2905" width="8.625" style="155" customWidth="1"/>
    <col min="2906" max="3088" width="9" style="155"/>
    <col min="3089" max="3089" width="1.625" style="155" customWidth="1"/>
    <col min="3090" max="3090" width="9.625" style="155" customWidth="1"/>
    <col min="3091" max="3099" width="7.375" style="155" customWidth="1"/>
    <col min="3100" max="3100" width="8.125" style="155" customWidth="1"/>
    <col min="3101" max="3106" width="7.375" style="155" customWidth="1"/>
    <col min="3107" max="3108" width="6.625" style="155" customWidth="1"/>
    <col min="3109" max="3109" width="7.625" style="155" customWidth="1"/>
    <col min="3110" max="3110" width="8.125" style="155" customWidth="1"/>
    <col min="3111" max="3112" width="4.875" style="155" customWidth="1"/>
    <col min="3113" max="3113" width="3.625" style="155" customWidth="1"/>
    <col min="3114" max="3114" width="4.125" style="155" customWidth="1"/>
    <col min="3115" max="3115" width="2.625" style="155" customWidth="1"/>
    <col min="3116" max="3116" width="3.875" style="155" customWidth="1"/>
    <col min="3117" max="3117" width="2.625" style="155" customWidth="1"/>
    <col min="3118" max="3118" width="3.875" style="155" customWidth="1"/>
    <col min="3119" max="3121" width="2.625" style="155" customWidth="1"/>
    <col min="3122" max="3123" width="5.625" style="155" customWidth="1"/>
    <col min="3124" max="3125" width="1.625" style="155" customWidth="1"/>
    <col min="3126" max="3126" width="9.625" style="155" customWidth="1"/>
    <col min="3127" max="3127" width="6.625" style="155" customWidth="1"/>
    <col min="3128" max="3128" width="8.625" style="155" customWidth="1"/>
    <col min="3129" max="3130" width="6.625" style="155" customWidth="1"/>
    <col min="3131" max="3131" width="5.625" style="155" customWidth="1"/>
    <col min="3132" max="3132" width="8.625" style="155" customWidth="1"/>
    <col min="3133" max="3133" width="5.625" style="155" customWidth="1"/>
    <col min="3134" max="3134" width="6.625" style="155" customWidth="1"/>
    <col min="3135" max="3135" width="5.625" style="155" customWidth="1"/>
    <col min="3136" max="3136" width="8.625" style="155" customWidth="1"/>
    <col min="3137" max="3137" width="5.625" style="155" customWidth="1"/>
    <col min="3138" max="3138" width="6.625" style="155" customWidth="1"/>
    <col min="3139" max="3139" width="5.625" style="155" customWidth="1"/>
    <col min="3140" max="3140" width="8.625" style="155" customWidth="1"/>
    <col min="3141" max="3141" width="5.625" style="155" customWidth="1"/>
    <col min="3142" max="3143" width="6.625" style="155" customWidth="1"/>
    <col min="3144" max="3144" width="8.625" style="155" customWidth="1"/>
    <col min="3145" max="3146" width="6.625" style="155" customWidth="1"/>
    <col min="3147" max="3147" width="1.5" style="155" customWidth="1"/>
    <col min="3148" max="3148" width="4.625" style="155" customWidth="1"/>
    <col min="3149" max="3149" width="6.625" style="155" customWidth="1"/>
    <col min="3150" max="3150" width="4.625" style="155" customWidth="1"/>
    <col min="3151" max="3151" width="6.75" style="155" customWidth="1"/>
    <col min="3152" max="3152" width="10.125" style="155" customWidth="1"/>
    <col min="3153" max="3153" width="5.625" style="155" customWidth="1"/>
    <col min="3154" max="3154" width="4.125" style="155" customWidth="1"/>
    <col min="3155" max="3155" width="6.625" style="155" customWidth="1"/>
    <col min="3156" max="3157" width="4.125" style="155" customWidth="1"/>
    <col min="3158" max="3158" width="6.625" style="155" customWidth="1"/>
    <col min="3159" max="3159" width="4.25" style="155" customWidth="1"/>
    <col min="3160" max="3160" width="6.625" style="155" customWidth="1"/>
    <col min="3161" max="3161" width="8.625" style="155" customWidth="1"/>
    <col min="3162" max="3344" width="9" style="155"/>
    <col min="3345" max="3345" width="1.625" style="155" customWidth="1"/>
    <col min="3346" max="3346" width="9.625" style="155" customWidth="1"/>
    <col min="3347" max="3355" width="7.375" style="155" customWidth="1"/>
    <col min="3356" max="3356" width="8.125" style="155" customWidth="1"/>
    <col min="3357" max="3362" width="7.375" style="155" customWidth="1"/>
    <col min="3363" max="3364" width="6.625" style="155" customWidth="1"/>
    <col min="3365" max="3365" width="7.625" style="155" customWidth="1"/>
    <col min="3366" max="3366" width="8.125" style="155" customWidth="1"/>
    <col min="3367" max="3368" width="4.875" style="155" customWidth="1"/>
    <col min="3369" max="3369" width="3.625" style="155" customWidth="1"/>
    <col min="3370" max="3370" width="4.125" style="155" customWidth="1"/>
    <col min="3371" max="3371" width="2.625" style="155" customWidth="1"/>
    <col min="3372" max="3372" width="3.875" style="155" customWidth="1"/>
    <col min="3373" max="3373" width="2.625" style="155" customWidth="1"/>
    <col min="3374" max="3374" width="3.875" style="155" customWidth="1"/>
    <col min="3375" max="3377" width="2.625" style="155" customWidth="1"/>
    <col min="3378" max="3379" width="5.625" style="155" customWidth="1"/>
    <col min="3380" max="3381" width="1.625" style="155" customWidth="1"/>
    <col min="3382" max="3382" width="9.625" style="155" customWidth="1"/>
    <col min="3383" max="3383" width="6.625" style="155" customWidth="1"/>
    <col min="3384" max="3384" width="8.625" style="155" customWidth="1"/>
    <col min="3385" max="3386" width="6.625" style="155" customWidth="1"/>
    <col min="3387" max="3387" width="5.625" style="155" customWidth="1"/>
    <col min="3388" max="3388" width="8.625" style="155" customWidth="1"/>
    <col min="3389" max="3389" width="5.625" style="155" customWidth="1"/>
    <col min="3390" max="3390" width="6.625" style="155" customWidth="1"/>
    <col min="3391" max="3391" width="5.625" style="155" customWidth="1"/>
    <col min="3392" max="3392" width="8.625" style="155" customWidth="1"/>
    <col min="3393" max="3393" width="5.625" style="155" customWidth="1"/>
    <col min="3394" max="3394" width="6.625" style="155" customWidth="1"/>
    <col min="3395" max="3395" width="5.625" style="155" customWidth="1"/>
    <col min="3396" max="3396" width="8.625" style="155" customWidth="1"/>
    <col min="3397" max="3397" width="5.625" style="155" customWidth="1"/>
    <col min="3398" max="3399" width="6.625" style="155" customWidth="1"/>
    <col min="3400" max="3400" width="8.625" style="155" customWidth="1"/>
    <col min="3401" max="3402" width="6.625" style="155" customWidth="1"/>
    <col min="3403" max="3403" width="1.5" style="155" customWidth="1"/>
    <col min="3404" max="3404" width="4.625" style="155" customWidth="1"/>
    <col min="3405" max="3405" width="6.625" style="155" customWidth="1"/>
    <col min="3406" max="3406" width="4.625" style="155" customWidth="1"/>
    <col min="3407" max="3407" width="6.75" style="155" customWidth="1"/>
    <col min="3408" max="3408" width="10.125" style="155" customWidth="1"/>
    <col min="3409" max="3409" width="5.625" style="155" customWidth="1"/>
    <col min="3410" max="3410" width="4.125" style="155" customWidth="1"/>
    <col min="3411" max="3411" width="6.625" style="155" customWidth="1"/>
    <col min="3412" max="3413" width="4.125" style="155" customWidth="1"/>
    <col min="3414" max="3414" width="6.625" style="155" customWidth="1"/>
    <col min="3415" max="3415" width="4.25" style="155" customWidth="1"/>
    <col min="3416" max="3416" width="6.625" style="155" customWidth="1"/>
    <col min="3417" max="3417" width="8.625" style="155" customWidth="1"/>
    <col min="3418" max="3600" width="9" style="155"/>
    <col min="3601" max="3601" width="1.625" style="155" customWidth="1"/>
    <col min="3602" max="3602" width="9.625" style="155" customWidth="1"/>
    <col min="3603" max="3611" width="7.375" style="155" customWidth="1"/>
    <col min="3612" max="3612" width="8.125" style="155" customWidth="1"/>
    <col min="3613" max="3618" width="7.375" style="155" customWidth="1"/>
    <col min="3619" max="3620" width="6.625" style="155" customWidth="1"/>
    <col min="3621" max="3621" width="7.625" style="155" customWidth="1"/>
    <col min="3622" max="3622" width="8.125" style="155" customWidth="1"/>
    <col min="3623" max="3624" width="4.875" style="155" customWidth="1"/>
    <col min="3625" max="3625" width="3.625" style="155" customWidth="1"/>
    <col min="3626" max="3626" width="4.125" style="155" customWidth="1"/>
    <col min="3627" max="3627" width="2.625" style="155" customWidth="1"/>
    <col min="3628" max="3628" width="3.875" style="155" customWidth="1"/>
    <col min="3629" max="3629" width="2.625" style="155" customWidth="1"/>
    <col min="3630" max="3630" width="3.875" style="155" customWidth="1"/>
    <col min="3631" max="3633" width="2.625" style="155" customWidth="1"/>
    <col min="3634" max="3635" width="5.625" style="155" customWidth="1"/>
    <col min="3636" max="3637" width="1.625" style="155" customWidth="1"/>
    <col min="3638" max="3638" width="9.625" style="155" customWidth="1"/>
    <col min="3639" max="3639" width="6.625" style="155" customWidth="1"/>
    <col min="3640" max="3640" width="8.625" style="155" customWidth="1"/>
    <col min="3641" max="3642" width="6.625" style="155" customWidth="1"/>
    <col min="3643" max="3643" width="5.625" style="155" customWidth="1"/>
    <col min="3644" max="3644" width="8.625" style="155" customWidth="1"/>
    <col min="3645" max="3645" width="5.625" style="155" customWidth="1"/>
    <col min="3646" max="3646" width="6.625" style="155" customWidth="1"/>
    <col min="3647" max="3647" width="5.625" style="155" customWidth="1"/>
    <col min="3648" max="3648" width="8.625" style="155" customWidth="1"/>
    <col min="3649" max="3649" width="5.625" style="155" customWidth="1"/>
    <col min="3650" max="3650" width="6.625" style="155" customWidth="1"/>
    <col min="3651" max="3651" width="5.625" style="155" customWidth="1"/>
    <col min="3652" max="3652" width="8.625" style="155" customWidth="1"/>
    <col min="3653" max="3653" width="5.625" style="155" customWidth="1"/>
    <col min="3654" max="3655" width="6.625" style="155" customWidth="1"/>
    <col min="3656" max="3656" width="8.625" style="155" customWidth="1"/>
    <col min="3657" max="3658" width="6.625" style="155" customWidth="1"/>
    <col min="3659" max="3659" width="1.5" style="155" customWidth="1"/>
    <col min="3660" max="3660" width="4.625" style="155" customWidth="1"/>
    <col min="3661" max="3661" width="6.625" style="155" customWidth="1"/>
    <col min="3662" max="3662" width="4.625" style="155" customWidth="1"/>
    <col min="3663" max="3663" width="6.75" style="155" customWidth="1"/>
    <col min="3664" max="3664" width="10.125" style="155" customWidth="1"/>
    <col min="3665" max="3665" width="5.625" style="155" customWidth="1"/>
    <col min="3666" max="3666" width="4.125" style="155" customWidth="1"/>
    <col min="3667" max="3667" width="6.625" style="155" customWidth="1"/>
    <col min="3668" max="3669" width="4.125" style="155" customWidth="1"/>
    <col min="3670" max="3670" width="6.625" style="155" customWidth="1"/>
    <col min="3671" max="3671" width="4.25" style="155" customWidth="1"/>
    <col min="3672" max="3672" width="6.625" style="155" customWidth="1"/>
    <col min="3673" max="3673" width="8.625" style="155" customWidth="1"/>
    <col min="3674" max="3856" width="9" style="155"/>
    <col min="3857" max="3857" width="1.625" style="155" customWidth="1"/>
    <col min="3858" max="3858" width="9.625" style="155" customWidth="1"/>
    <col min="3859" max="3867" width="7.375" style="155" customWidth="1"/>
    <col min="3868" max="3868" width="8.125" style="155" customWidth="1"/>
    <col min="3869" max="3874" width="7.375" style="155" customWidth="1"/>
    <col min="3875" max="3876" width="6.625" style="155" customWidth="1"/>
    <col min="3877" max="3877" width="7.625" style="155" customWidth="1"/>
    <col min="3878" max="3878" width="8.125" style="155" customWidth="1"/>
    <col min="3879" max="3880" width="4.875" style="155" customWidth="1"/>
    <col min="3881" max="3881" width="3.625" style="155" customWidth="1"/>
    <col min="3882" max="3882" width="4.125" style="155" customWidth="1"/>
    <col min="3883" max="3883" width="2.625" style="155" customWidth="1"/>
    <col min="3884" max="3884" width="3.875" style="155" customWidth="1"/>
    <col min="3885" max="3885" width="2.625" style="155" customWidth="1"/>
    <col min="3886" max="3886" width="3.875" style="155" customWidth="1"/>
    <col min="3887" max="3889" width="2.625" style="155" customWidth="1"/>
    <col min="3890" max="3891" width="5.625" style="155" customWidth="1"/>
    <col min="3892" max="3893" width="1.625" style="155" customWidth="1"/>
    <col min="3894" max="3894" width="9.625" style="155" customWidth="1"/>
    <col min="3895" max="3895" width="6.625" style="155" customWidth="1"/>
    <col min="3896" max="3896" width="8.625" style="155" customWidth="1"/>
    <col min="3897" max="3898" width="6.625" style="155" customWidth="1"/>
    <col min="3899" max="3899" width="5.625" style="155" customWidth="1"/>
    <col min="3900" max="3900" width="8.625" style="155" customWidth="1"/>
    <col min="3901" max="3901" width="5.625" style="155" customWidth="1"/>
    <col min="3902" max="3902" width="6.625" style="155" customWidth="1"/>
    <col min="3903" max="3903" width="5.625" style="155" customWidth="1"/>
    <col min="3904" max="3904" width="8.625" style="155" customWidth="1"/>
    <col min="3905" max="3905" width="5.625" style="155" customWidth="1"/>
    <col min="3906" max="3906" width="6.625" style="155" customWidth="1"/>
    <col min="3907" max="3907" width="5.625" style="155" customWidth="1"/>
    <col min="3908" max="3908" width="8.625" style="155" customWidth="1"/>
    <col min="3909" max="3909" width="5.625" style="155" customWidth="1"/>
    <col min="3910" max="3911" width="6.625" style="155" customWidth="1"/>
    <col min="3912" max="3912" width="8.625" style="155" customWidth="1"/>
    <col min="3913" max="3914" width="6.625" style="155" customWidth="1"/>
    <col min="3915" max="3915" width="1.5" style="155" customWidth="1"/>
    <col min="3916" max="3916" width="4.625" style="155" customWidth="1"/>
    <col min="3917" max="3917" width="6.625" style="155" customWidth="1"/>
    <col min="3918" max="3918" width="4.625" style="155" customWidth="1"/>
    <col min="3919" max="3919" width="6.75" style="155" customWidth="1"/>
    <col min="3920" max="3920" width="10.125" style="155" customWidth="1"/>
    <col min="3921" max="3921" width="5.625" style="155" customWidth="1"/>
    <col min="3922" max="3922" width="4.125" style="155" customWidth="1"/>
    <col min="3923" max="3923" width="6.625" style="155" customWidth="1"/>
    <col min="3924" max="3925" width="4.125" style="155" customWidth="1"/>
    <col min="3926" max="3926" width="6.625" style="155" customWidth="1"/>
    <col min="3927" max="3927" width="4.25" style="155" customWidth="1"/>
    <col min="3928" max="3928" width="6.625" style="155" customWidth="1"/>
    <col min="3929" max="3929" width="8.625" style="155" customWidth="1"/>
    <col min="3930" max="4112" width="9" style="155"/>
    <col min="4113" max="4113" width="1.625" style="155" customWidth="1"/>
    <col min="4114" max="4114" width="9.625" style="155" customWidth="1"/>
    <col min="4115" max="4123" width="7.375" style="155" customWidth="1"/>
    <col min="4124" max="4124" width="8.125" style="155" customWidth="1"/>
    <col min="4125" max="4130" width="7.375" style="155" customWidth="1"/>
    <col min="4131" max="4132" width="6.625" style="155" customWidth="1"/>
    <col min="4133" max="4133" width="7.625" style="155" customWidth="1"/>
    <col min="4134" max="4134" width="8.125" style="155" customWidth="1"/>
    <col min="4135" max="4136" width="4.875" style="155" customWidth="1"/>
    <col min="4137" max="4137" width="3.625" style="155" customWidth="1"/>
    <col min="4138" max="4138" width="4.125" style="155" customWidth="1"/>
    <col min="4139" max="4139" width="2.625" style="155" customWidth="1"/>
    <col min="4140" max="4140" width="3.875" style="155" customWidth="1"/>
    <col min="4141" max="4141" width="2.625" style="155" customWidth="1"/>
    <col min="4142" max="4142" width="3.875" style="155" customWidth="1"/>
    <col min="4143" max="4145" width="2.625" style="155" customWidth="1"/>
    <col min="4146" max="4147" width="5.625" style="155" customWidth="1"/>
    <col min="4148" max="4149" width="1.625" style="155" customWidth="1"/>
    <col min="4150" max="4150" width="9.625" style="155" customWidth="1"/>
    <col min="4151" max="4151" width="6.625" style="155" customWidth="1"/>
    <col min="4152" max="4152" width="8.625" style="155" customWidth="1"/>
    <col min="4153" max="4154" width="6.625" style="155" customWidth="1"/>
    <col min="4155" max="4155" width="5.625" style="155" customWidth="1"/>
    <col min="4156" max="4156" width="8.625" style="155" customWidth="1"/>
    <col min="4157" max="4157" width="5.625" style="155" customWidth="1"/>
    <col min="4158" max="4158" width="6.625" style="155" customWidth="1"/>
    <col min="4159" max="4159" width="5.625" style="155" customWidth="1"/>
    <col min="4160" max="4160" width="8.625" style="155" customWidth="1"/>
    <col min="4161" max="4161" width="5.625" style="155" customWidth="1"/>
    <col min="4162" max="4162" width="6.625" style="155" customWidth="1"/>
    <col min="4163" max="4163" width="5.625" style="155" customWidth="1"/>
    <col min="4164" max="4164" width="8.625" style="155" customWidth="1"/>
    <col min="4165" max="4165" width="5.625" style="155" customWidth="1"/>
    <col min="4166" max="4167" width="6.625" style="155" customWidth="1"/>
    <col min="4168" max="4168" width="8.625" style="155" customWidth="1"/>
    <col min="4169" max="4170" width="6.625" style="155" customWidth="1"/>
    <col min="4171" max="4171" width="1.5" style="155" customWidth="1"/>
    <col min="4172" max="4172" width="4.625" style="155" customWidth="1"/>
    <col min="4173" max="4173" width="6.625" style="155" customWidth="1"/>
    <col min="4174" max="4174" width="4.625" style="155" customWidth="1"/>
    <col min="4175" max="4175" width="6.75" style="155" customWidth="1"/>
    <col min="4176" max="4176" width="10.125" style="155" customWidth="1"/>
    <col min="4177" max="4177" width="5.625" style="155" customWidth="1"/>
    <col min="4178" max="4178" width="4.125" style="155" customWidth="1"/>
    <col min="4179" max="4179" width="6.625" style="155" customWidth="1"/>
    <col min="4180" max="4181" width="4.125" style="155" customWidth="1"/>
    <col min="4182" max="4182" width="6.625" style="155" customWidth="1"/>
    <col min="4183" max="4183" width="4.25" style="155" customWidth="1"/>
    <col min="4184" max="4184" width="6.625" style="155" customWidth="1"/>
    <col min="4185" max="4185" width="8.625" style="155" customWidth="1"/>
    <col min="4186" max="4368" width="9" style="155"/>
    <col min="4369" max="4369" width="1.625" style="155" customWidth="1"/>
    <col min="4370" max="4370" width="9.625" style="155" customWidth="1"/>
    <col min="4371" max="4379" width="7.375" style="155" customWidth="1"/>
    <col min="4380" max="4380" width="8.125" style="155" customWidth="1"/>
    <col min="4381" max="4386" width="7.375" style="155" customWidth="1"/>
    <col min="4387" max="4388" width="6.625" style="155" customWidth="1"/>
    <col min="4389" max="4389" width="7.625" style="155" customWidth="1"/>
    <col min="4390" max="4390" width="8.125" style="155" customWidth="1"/>
    <col min="4391" max="4392" width="4.875" style="155" customWidth="1"/>
    <col min="4393" max="4393" width="3.625" style="155" customWidth="1"/>
    <col min="4394" max="4394" width="4.125" style="155" customWidth="1"/>
    <col min="4395" max="4395" width="2.625" style="155" customWidth="1"/>
    <col min="4396" max="4396" width="3.875" style="155" customWidth="1"/>
    <col min="4397" max="4397" width="2.625" style="155" customWidth="1"/>
    <col min="4398" max="4398" width="3.875" style="155" customWidth="1"/>
    <col min="4399" max="4401" width="2.625" style="155" customWidth="1"/>
    <col min="4402" max="4403" width="5.625" style="155" customWidth="1"/>
    <col min="4404" max="4405" width="1.625" style="155" customWidth="1"/>
    <col min="4406" max="4406" width="9.625" style="155" customWidth="1"/>
    <col min="4407" max="4407" width="6.625" style="155" customWidth="1"/>
    <col min="4408" max="4408" width="8.625" style="155" customWidth="1"/>
    <col min="4409" max="4410" width="6.625" style="155" customWidth="1"/>
    <col min="4411" max="4411" width="5.625" style="155" customWidth="1"/>
    <col min="4412" max="4412" width="8.625" style="155" customWidth="1"/>
    <col min="4413" max="4413" width="5.625" style="155" customWidth="1"/>
    <col min="4414" max="4414" width="6.625" style="155" customWidth="1"/>
    <col min="4415" max="4415" width="5.625" style="155" customWidth="1"/>
    <col min="4416" max="4416" width="8.625" style="155" customWidth="1"/>
    <col min="4417" max="4417" width="5.625" style="155" customWidth="1"/>
    <col min="4418" max="4418" width="6.625" style="155" customWidth="1"/>
    <col min="4419" max="4419" width="5.625" style="155" customWidth="1"/>
    <col min="4420" max="4420" width="8.625" style="155" customWidth="1"/>
    <col min="4421" max="4421" width="5.625" style="155" customWidth="1"/>
    <col min="4422" max="4423" width="6.625" style="155" customWidth="1"/>
    <col min="4424" max="4424" width="8.625" style="155" customWidth="1"/>
    <col min="4425" max="4426" width="6.625" style="155" customWidth="1"/>
    <col min="4427" max="4427" width="1.5" style="155" customWidth="1"/>
    <col min="4428" max="4428" width="4.625" style="155" customWidth="1"/>
    <col min="4429" max="4429" width="6.625" style="155" customWidth="1"/>
    <col min="4430" max="4430" width="4.625" style="155" customWidth="1"/>
    <col min="4431" max="4431" width="6.75" style="155" customWidth="1"/>
    <col min="4432" max="4432" width="10.125" style="155" customWidth="1"/>
    <col min="4433" max="4433" width="5.625" style="155" customWidth="1"/>
    <col min="4434" max="4434" width="4.125" style="155" customWidth="1"/>
    <col min="4435" max="4435" width="6.625" style="155" customWidth="1"/>
    <col min="4436" max="4437" width="4.125" style="155" customWidth="1"/>
    <col min="4438" max="4438" width="6.625" style="155" customWidth="1"/>
    <col min="4439" max="4439" width="4.25" style="155" customWidth="1"/>
    <col min="4440" max="4440" width="6.625" style="155" customWidth="1"/>
    <col min="4441" max="4441" width="8.625" style="155" customWidth="1"/>
    <col min="4442" max="4624" width="9" style="155"/>
    <col min="4625" max="4625" width="1.625" style="155" customWidth="1"/>
    <col min="4626" max="4626" width="9.625" style="155" customWidth="1"/>
    <col min="4627" max="4635" width="7.375" style="155" customWidth="1"/>
    <col min="4636" max="4636" width="8.125" style="155" customWidth="1"/>
    <col min="4637" max="4642" width="7.375" style="155" customWidth="1"/>
    <col min="4643" max="4644" width="6.625" style="155" customWidth="1"/>
    <col min="4645" max="4645" width="7.625" style="155" customWidth="1"/>
    <col min="4646" max="4646" width="8.125" style="155" customWidth="1"/>
    <col min="4647" max="4648" width="4.875" style="155" customWidth="1"/>
    <col min="4649" max="4649" width="3.625" style="155" customWidth="1"/>
    <col min="4650" max="4650" width="4.125" style="155" customWidth="1"/>
    <col min="4651" max="4651" width="2.625" style="155" customWidth="1"/>
    <col min="4652" max="4652" width="3.875" style="155" customWidth="1"/>
    <col min="4653" max="4653" width="2.625" style="155" customWidth="1"/>
    <col min="4654" max="4654" width="3.875" style="155" customWidth="1"/>
    <col min="4655" max="4657" width="2.625" style="155" customWidth="1"/>
    <col min="4658" max="4659" width="5.625" style="155" customWidth="1"/>
    <col min="4660" max="4661" width="1.625" style="155" customWidth="1"/>
    <col min="4662" max="4662" width="9.625" style="155" customWidth="1"/>
    <col min="4663" max="4663" width="6.625" style="155" customWidth="1"/>
    <col min="4664" max="4664" width="8.625" style="155" customWidth="1"/>
    <col min="4665" max="4666" width="6.625" style="155" customWidth="1"/>
    <col min="4667" max="4667" width="5.625" style="155" customWidth="1"/>
    <col min="4668" max="4668" width="8.625" style="155" customWidth="1"/>
    <col min="4669" max="4669" width="5.625" style="155" customWidth="1"/>
    <col min="4670" max="4670" width="6.625" style="155" customWidth="1"/>
    <col min="4671" max="4671" width="5.625" style="155" customWidth="1"/>
    <col min="4672" max="4672" width="8.625" style="155" customWidth="1"/>
    <col min="4673" max="4673" width="5.625" style="155" customWidth="1"/>
    <col min="4674" max="4674" width="6.625" style="155" customWidth="1"/>
    <col min="4675" max="4675" width="5.625" style="155" customWidth="1"/>
    <col min="4676" max="4676" width="8.625" style="155" customWidth="1"/>
    <col min="4677" max="4677" width="5.625" style="155" customWidth="1"/>
    <col min="4678" max="4679" width="6.625" style="155" customWidth="1"/>
    <col min="4680" max="4680" width="8.625" style="155" customWidth="1"/>
    <col min="4681" max="4682" width="6.625" style="155" customWidth="1"/>
    <col min="4683" max="4683" width="1.5" style="155" customWidth="1"/>
    <col min="4684" max="4684" width="4.625" style="155" customWidth="1"/>
    <col min="4685" max="4685" width="6.625" style="155" customWidth="1"/>
    <col min="4686" max="4686" width="4.625" style="155" customWidth="1"/>
    <col min="4687" max="4687" width="6.75" style="155" customWidth="1"/>
    <col min="4688" max="4688" width="10.125" style="155" customWidth="1"/>
    <col min="4689" max="4689" width="5.625" style="155" customWidth="1"/>
    <col min="4690" max="4690" width="4.125" style="155" customWidth="1"/>
    <col min="4691" max="4691" width="6.625" style="155" customWidth="1"/>
    <col min="4692" max="4693" width="4.125" style="155" customWidth="1"/>
    <col min="4694" max="4694" width="6.625" style="155" customWidth="1"/>
    <col min="4695" max="4695" width="4.25" style="155" customWidth="1"/>
    <col min="4696" max="4696" width="6.625" style="155" customWidth="1"/>
    <col min="4697" max="4697" width="8.625" style="155" customWidth="1"/>
    <col min="4698" max="4880" width="9" style="155"/>
    <col min="4881" max="4881" width="1.625" style="155" customWidth="1"/>
    <col min="4882" max="4882" width="9.625" style="155" customWidth="1"/>
    <col min="4883" max="4891" width="7.375" style="155" customWidth="1"/>
    <col min="4892" max="4892" width="8.125" style="155" customWidth="1"/>
    <col min="4893" max="4898" width="7.375" style="155" customWidth="1"/>
    <col min="4899" max="4900" width="6.625" style="155" customWidth="1"/>
    <col min="4901" max="4901" width="7.625" style="155" customWidth="1"/>
    <col min="4902" max="4902" width="8.125" style="155" customWidth="1"/>
    <col min="4903" max="4904" width="4.875" style="155" customWidth="1"/>
    <col min="4905" max="4905" width="3.625" style="155" customWidth="1"/>
    <col min="4906" max="4906" width="4.125" style="155" customWidth="1"/>
    <col min="4907" max="4907" width="2.625" style="155" customWidth="1"/>
    <col min="4908" max="4908" width="3.875" style="155" customWidth="1"/>
    <col min="4909" max="4909" width="2.625" style="155" customWidth="1"/>
    <col min="4910" max="4910" width="3.875" style="155" customWidth="1"/>
    <col min="4911" max="4913" width="2.625" style="155" customWidth="1"/>
    <col min="4914" max="4915" width="5.625" style="155" customWidth="1"/>
    <col min="4916" max="4917" width="1.625" style="155" customWidth="1"/>
    <col min="4918" max="4918" width="9.625" style="155" customWidth="1"/>
    <col min="4919" max="4919" width="6.625" style="155" customWidth="1"/>
    <col min="4920" max="4920" width="8.625" style="155" customWidth="1"/>
    <col min="4921" max="4922" width="6.625" style="155" customWidth="1"/>
    <col min="4923" max="4923" width="5.625" style="155" customWidth="1"/>
    <col min="4924" max="4924" width="8.625" style="155" customWidth="1"/>
    <col min="4925" max="4925" width="5.625" style="155" customWidth="1"/>
    <col min="4926" max="4926" width="6.625" style="155" customWidth="1"/>
    <col min="4927" max="4927" width="5.625" style="155" customWidth="1"/>
    <col min="4928" max="4928" width="8.625" style="155" customWidth="1"/>
    <col min="4929" max="4929" width="5.625" style="155" customWidth="1"/>
    <col min="4930" max="4930" width="6.625" style="155" customWidth="1"/>
    <col min="4931" max="4931" width="5.625" style="155" customWidth="1"/>
    <col min="4932" max="4932" width="8.625" style="155" customWidth="1"/>
    <col min="4933" max="4933" width="5.625" style="155" customWidth="1"/>
    <col min="4934" max="4935" width="6.625" style="155" customWidth="1"/>
    <col min="4936" max="4936" width="8.625" style="155" customWidth="1"/>
    <col min="4937" max="4938" width="6.625" style="155" customWidth="1"/>
    <col min="4939" max="4939" width="1.5" style="155" customWidth="1"/>
    <col min="4940" max="4940" width="4.625" style="155" customWidth="1"/>
    <col min="4941" max="4941" width="6.625" style="155" customWidth="1"/>
    <col min="4942" max="4942" width="4.625" style="155" customWidth="1"/>
    <col min="4943" max="4943" width="6.75" style="155" customWidth="1"/>
    <col min="4944" max="4944" width="10.125" style="155" customWidth="1"/>
    <col min="4945" max="4945" width="5.625" style="155" customWidth="1"/>
    <col min="4946" max="4946" width="4.125" style="155" customWidth="1"/>
    <col min="4947" max="4947" width="6.625" style="155" customWidth="1"/>
    <col min="4948" max="4949" width="4.125" style="155" customWidth="1"/>
    <col min="4950" max="4950" width="6.625" style="155" customWidth="1"/>
    <col min="4951" max="4951" width="4.25" style="155" customWidth="1"/>
    <col min="4952" max="4952" width="6.625" style="155" customWidth="1"/>
    <col min="4953" max="4953" width="8.625" style="155" customWidth="1"/>
    <col min="4954" max="5136" width="9" style="155"/>
    <col min="5137" max="5137" width="1.625" style="155" customWidth="1"/>
    <col min="5138" max="5138" width="9.625" style="155" customWidth="1"/>
    <col min="5139" max="5147" width="7.375" style="155" customWidth="1"/>
    <col min="5148" max="5148" width="8.125" style="155" customWidth="1"/>
    <col min="5149" max="5154" width="7.375" style="155" customWidth="1"/>
    <col min="5155" max="5156" width="6.625" style="155" customWidth="1"/>
    <col min="5157" max="5157" width="7.625" style="155" customWidth="1"/>
    <col min="5158" max="5158" width="8.125" style="155" customWidth="1"/>
    <col min="5159" max="5160" width="4.875" style="155" customWidth="1"/>
    <col min="5161" max="5161" width="3.625" style="155" customWidth="1"/>
    <col min="5162" max="5162" width="4.125" style="155" customWidth="1"/>
    <col min="5163" max="5163" width="2.625" style="155" customWidth="1"/>
    <col min="5164" max="5164" width="3.875" style="155" customWidth="1"/>
    <col min="5165" max="5165" width="2.625" style="155" customWidth="1"/>
    <col min="5166" max="5166" width="3.875" style="155" customWidth="1"/>
    <col min="5167" max="5169" width="2.625" style="155" customWidth="1"/>
    <col min="5170" max="5171" width="5.625" style="155" customWidth="1"/>
    <col min="5172" max="5173" width="1.625" style="155" customWidth="1"/>
    <col min="5174" max="5174" width="9.625" style="155" customWidth="1"/>
    <col min="5175" max="5175" width="6.625" style="155" customWidth="1"/>
    <col min="5176" max="5176" width="8.625" style="155" customWidth="1"/>
    <col min="5177" max="5178" width="6.625" style="155" customWidth="1"/>
    <col min="5179" max="5179" width="5.625" style="155" customWidth="1"/>
    <col min="5180" max="5180" width="8.625" style="155" customWidth="1"/>
    <col min="5181" max="5181" width="5.625" style="155" customWidth="1"/>
    <col min="5182" max="5182" width="6.625" style="155" customWidth="1"/>
    <col min="5183" max="5183" width="5.625" style="155" customWidth="1"/>
    <col min="5184" max="5184" width="8.625" style="155" customWidth="1"/>
    <col min="5185" max="5185" width="5.625" style="155" customWidth="1"/>
    <col min="5186" max="5186" width="6.625" style="155" customWidth="1"/>
    <col min="5187" max="5187" width="5.625" style="155" customWidth="1"/>
    <col min="5188" max="5188" width="8.625" style="155" customWidth="1"/>
    <col min="5189" max="5189" width="5.625" style="155" customWidth="1"/>
    <col min="5190" max="5191" width="6.625" style="155" customWidth="1"/>
    <col min="5192" max="5192" width="8.625" style="155" customWidth="1"/>
    <col min="5193" max="5194" width="6.625" style="155" customWidth="1"/>
    <col min="5195" max="5195" width="1.5" style="155" customWidth="1"/>
    <col min="5196" max="5196" width="4.625" style="155" customWidth="1"/>
    <col min="5197" max="5197" width="6.625" style="155" customWidth="1"/>
    <col min="5198" max="5198" width="4.625" style="155" customWidth="1"/>
    <col min="5199" max="5199" width="6.75" style="155" customWidth="1"/>
    <col min="5200" max="5200" width="10.125" style="155" customWidth="1"/>
    <col min="5201" max="5201" width="5.625" style="155" customWidth="1"/>
    <col min="5202" max="5202" width="4.125" style="155" customWidth="1"/>
    <col min="5203" max="5203" width="6.625" style="155" customWidth="1"/>
    <col min="5204" max="5205" width="4.125" style="155" customWidth="1"/>
    <col min="5206" max="5206" width="6.625" style="155" customWidth="1"/>
    <col min="5207" max="5207" width="4.25" style="155" customWidth="1"/>
    <col min="5208" max="5208" width="6.625" style="155" customWidth="1"/>
    <col min="5209" max="5209" width="8.625" style="155" customWidth="1"/>
    <col min="5210" max="5392" width="9" style="155"/>
    <col min="5393" max="5393" width="1.625" style="155" customWidth="1"/>
    <col min="5394" max="5394" width="9.625" style="155" customWidth="1"/>
    <col min="5395" max="5403" width="7.375" style="155" customWidth="1"/>
    <col min="5404" max="5404" width="8.125" style="155" customWidth="1"/>
    <col min="5405" max="5410" width="7.375" style="155" customWidth="1"/>
    <col min="5411" max="5412" width="6.625" style="155" customWidth="1"/>
    <col min="5413" max="5413" width="7.625" style="155" customWidth="1"/>
    <col min="5414" max="5414" width="8.125" style="155" customWidth="1"/>
    <col min="5415" max="5416" width="4.875" style="155" customWidth="1"/>
    <col min="5417" max="5417" width="3.625" style="155" customWidth="1"/>
    <col min="5418" max="5418" width="4.125" style="155" customWidth="1"/>
    <col min="5419" max="5419" width="2.625" style="155" customWidth="1"/>
    <col min="5420" max="5420" width="3.875" style="155" customWidth="1"/>
    <col min="5421" max="5421" width="2.625" style="155" customWidth="1"/>
    <col min="5422" max="5422" width="3.875" style="155" customWidth="1"/>
    <col min="5423" max="5425" width="2.625" style="155" customWidth="1"/>
    <col min="5426" max="5427" width="5.625" style="155" customWidth="1"/>
    <col min="5428" max="5429" width="1.625" style="155" customWidth="1"/>
    <col min="5430" max="5430" width="9.625" style="155" customWidth="1"/>
    <col min="5431" max="5431" width="6.625" style="155" customWidth="1"/>
    <col min="5432" max="5432" width="8.625" style="155" customWidth="1"/>
    <col min="5433" max="5434" width="6.625" style="155" customWidth="1"/>
    <col min="5435" max="5435" width="5.625" style="155" customWidth="1"/>
    <col min="5436" max="5436" width="8.625" style="155" customWidth="1"/>
    <col min="5437" max="5437" width="5.625" style="155" customWidth="1"/>
    <col min="5438" max="5438" width="6.625" style="155" customWidth="1"/>
    <col min="5439" max="5439" width="5.625" style="155" customWidth="1"/>
    <col min="5440" max="5440" width="8.625" style="155" customWidth="1"/>
    <col min="5441" max="5441" width="5.625" style="155" customWidth="1"/>
    <col min="5442" max="5442" width="6.625" style="155" customWidth="1"/>
    <col min="5443" max="5443" width="5.625" style="155" customWidth="1"/>
    <col min="5444" max="5444" width="8.625" style="155" customWidth="1"/>
    <col min="5445" max="5445" width="5.625" style="155" customWidth="1"/>
    <col min="5446" max="5447" width="6.625" style="155" customWidth="1"/>
    <col min="5448" max="5448" width="8.625" style="155" customWidth="1"/>
    <col min="5449" max="5450" width="6.625" style="155" customWidth="1"/>
    <col min="5451" max="5451" width="1.5" style="155" customWidth="1"/>
    <col min="5452" max="5452" width="4.625" style="155" customWidth="1"/>
    <col min="5453" max="5453" width="6.625" style="155" customWidth="1"/>
    <col min="5454" max="5454" width="4.625" style="155" customWidth="1"/>
    <col min="5455" max="5455" width="6.75" style="155" customWidth="1"/>
    <col min="5456" max="5456" width="10.125" style="155" customWidth="1"/>
    <col min="5457" max="5457" width="5.625" style="155" customWidth="1"/>
    <col min="5458" max="5458" width="4.125" style="155" customWidth="1"/>
    <col min="5459" max="5459" width="6.625" style="155" customWidth="1"/>
    <col min="5460" max="5461" width="4.125" style="155" customWidth="1"/>
    <col min="5462" max="5462" width="6.625" style="155" customWidth="1"/>
    <col min="5463" max="5463" width="4.25" style="155" customWidth="1"/>
    <col min="5464" max="5464" width="6.625" style="155" customWidth="1"/>
    <col min="5465" max="5465" width="8.625" style="155" customWidth="1"/>
    <col min="5466" max="5648" width="9" style="155"/>
    <col min="5649" max="5649" width="1.625" style="155" customWidth="1"/>
    <col min="5650" max="5650" width="9.625" style="155" customWidth="1"/>
    <col min="5651" max="5659" width="7.375" style="155" customWidth="1"/>
    <col min="5660" max="5660" width="8.125" style="155" customWidth="1"/>
    <col min="5661" max="5666" width="7.375" style="155" customWidth="1"/>
    <col min="5667" max="5668" width="6.625" style="155" customWidth="1"/>
    <col min="5669" max="5669" width="7.625" style="155" customWidth="1"/>
    <col min="5670" max="5670" width="8.125" style="155" customWidth="1"/>
    <col min="5671" max="5672" width="4.875" style="155" customWidth="1"/>
    <col min="5673" max="5673" width="3.625" style="155" customWidth="1"/>
    <col min="5674" max="5674" width="4.125" style="155" customWidth="1"/>
    <col min="5675" max="5675" width="2.625" style="155" customWidth="1"/>
    <col min="5676" max="5676" width="3.875" style="155" customWidth="1"/>
    <col min="5677" max="5677" width="2.625" style="155" customWidth="1"/>
    <col min="5678" max="5678" width="3.875" style="155" customWidth="1"/>
    <col min="5679" max="5681" width="2.625" style="155" customWidth="1"/>
    <col min="5682" max="5683" width="5.625" style="155" customWidth="1"/>
    <col min="5684" max="5685" width="1.625" style="155" customWidth="1"/>
    <col min="5686" max="5686" width="9.625" style="155" customWidth="1"/>
    <col min="5687" max="5687" width="6.625" style="155" customWidth="1"/>
    <col min="5688" max="5688" width="8.625" style="155" customWidth="1"/>
    <col min="5689" max="5690" width="6.625" style="155" customWidth="1"/>
    <col min="5691" max="5691" width="5.625" style="155" customWidth="1"/>
    <col min="5692" max="5692" width="8.625" style="155" customWidth="1"/>
    <col min="5693" max="5693" width="5.625" style="155" customWidth="1"/>
    <col min="5694" max="5694" width="6.625" style="155" customWidth="1"/>
    <col min="5695" max="5695" width="5.625" style="155" customWidth="1"/>
    <col min="5696" max="5696" width="8.625" style="155" customWidth="1"/>
    <col min="5697" max="5697" width="5.625" style="155" customWidth="1"/>
    <col min="5698" max="5698" width="6.625" style="155" customWidth="1"/>
    <col min="5699" max="5699" width="5.625" style="155" customWidth="1"/>
    <col min="5700" max="5700" width="8.625" style="155" customWidth="1"/>
    <col min="5701" max="5701" width="5.625" style="155" customWidth="1"/>
    <col min="5702" max="5703" width="6.625" style="155" customWidth="1"/>
    <col min="5704" max="5704" width="8.625" style="155" customWidth="1"/>
    <col min="5705" max="5706" width="6.625" style="155" customWidth="1"/>
    <col min="5707" max="5707" width="1.5" style="155" customWidth="1"/>
    <col min="5708" max="5708" width="4.625" style="155" customWidth="1"/>
    <col min="5709" max="5709" width="6.625" style="155" customWidth="1"/>
    <col min="5710" max="5710" width="4.625" style="155" customWidth="1"/>
    <col min="5711" max="5711" width="6.75" style="155" customWidth="1"/>
    <col min="5712" max="5712" width="10.125" style="155" customWidth="1"/>
    <col min="5713" max="5713" width="5.625" style="155" customWidth="1"/>
    <col min="5714" max="5714" width="4.125" style="155" customWidth="1"/>
    <col min="5715" max="5715" width="6.625" style="155" customWidth="1"/>
    <col min="5716" max="5717" width="4.125" style="155" customWidth="1"/>
    <col min="5718" max="5718" width="6.625" style="155" customWidth="1"/>
    <col min="5719" max="5719" width="4.25" style="155" customWidth="1"/>
    <col min="5720" max="5720" width="6.625" style="155" customWidth="1"/>
    <col min="5721" max="5721" width="8.625" style="155" customWidth="1"/>
    <col min="5722" max="5904" width="9" style="155"/>
    <col min="5905" max="5905" width="1.625" style="155" customWidth="1"/>
    <col min="5906" max="5906" width="9.625" style="155" customWidth="1"/>
    <col min="5907" max="5915" width="7.375" style="155" customWidth="1"/>
    <col min="5916" max="5916" width="8.125" style="155" customWidth="1"/>
    <col min="5917" max="5922" width="7.375" style="155" customWidth="1"/>
    <col min="5923" max="5924" width="6.625" style="155" customWidth="1"/>
    <col min="5925" max="5925" width="7.625" style="155" customWidth="1"/>
    <col min="5926" max="5926" width="8.125" style="155" customWidth="1"/>
    <col min="5927" max="5928" width="4.875" style="155" customWidth="1"/>
    <col min="5929" max="5929" width="3.625" style="155" customWidth="1"/>
    <col min="5930" max="5930" width="4.125" style="155" customWidth="1"/>
    <col min="5931" max="5931" width="2.625" style="155" customWidth="1"/>
    <col min="5932" max="5932" width="3.875" style="155" customWidth="1"/>
    <col min="5933" max="5933" width="2.625" style="155" customWidth="1"/>
    <col min="5934" max="5934" width="3.875" style="155" customWidth="1"/>
    <col min="5935" max="5937" width="2.625" style="155" customWidth="1"/>
    <col min="5938" max="5939" width="5.625" style="155" customWidth="1"/>
    <col min="5940" max="5941" width="1.625" style="155" customWidth="1"/>
    <col min="5942" max="5942" width="9.625" style="155" customWidth="1"/>
    <col min="5943" max="5943" width="6.625" style="155" customWidth="1"/>
    <col min="5944" max="5944" width="8.625" style="155" customWidth="1"/>
    <col min="5945" max="5946" width="6.625" style="155" customWidth="1"/>
    <col min="5947" max="5947" width="5.625" style="155" customWidth="1"/>
    <col min="5948" max="5948" width="8.625" style="155" customWidth="1"/>
    <col min="5949" max="5949" width="5.625" style="155" customWidth="1"/>
    <col min="5950" max="5950" width="6.625" style="155" customWidth="1"/>
    <col min="5951" max="5951" width="5.625" style="155" customWidth="1"/>
    <col min="5952" max="5952" width="8.625" style="155" customWidth="1"/>
    <col min="5953" max="5953" width="5.625" style="155" customWidth="1"/>
    <col min="5954" max="5954" width="6.625" style="155" customWidth="1"/>
    <col min="5955" max="5955" width="5.625" style="155" customWidth="1"/>
    <col min="5956" max="5956" width="8.625" style="155" customWidth="1"/>
    <col min="5957" max="5957" width="5.625" style="155" customWidth="1"/>
    <col min="5958" max="5959" width="6.625" style="155" customWidth="1"/>
    <col min="5960" max="5960" width="8.625" style="155" customWidth="1"/>
    <col min="5961" max="5962" width="6.625" style="155" customWidth="1"/>
    <col min="5963" max="5963" width="1.5" style="155" customWidth="1"/>
    <col min="5964" max="5964" width="4.625" style="155" customWidth="1"/>
    <col min="5965" max="5965" width="6.625" style="155" customWidth="1"/>
    <col min="5966" max="5966" width="4.625" style="155" customWidth="1"/>
    <col min="5967" max="5967" width="6.75" style="155" customWidth="1"/>
    <col min="5968" max="5968" width="10.125" style="155" customWidth="1"/>
    <col min="5969" max="5969" width="5.625" style="155" customWidth="1"/>
    <col min="5970" max="5970" width="4.125" style="155" customWidth="1"/>
    <col min="5971" max="5971" width="6.625" style="155" customWidth="1"/>
    <col min="5972" max="5973" width="4.125" style="155" customWidth="1"/>
    <col min="5974" max="5974" width="6.625" style="155" customWidth="1"/>
    <col min="5975" max="5975" width="4.25" style="155" customWidth="1"/>
    <col min="5976" max="5976" width="6.625" style="155" customWidth="1"/>
    <col min="5977" max="5977" width="8.625" style="155" customWidth="1"/>
    <col min="5978" max="6160" width="9" style="155"/>
    <col min="6161" max="6161" width="1.625" style="155" customWidth="1"/>
    <col min="6162" max="6162" width="9.625" style="155" customWidth="1"/>
    <col min="6163" max="6171" width="7.375" style="155" customWidth="1"/>
    <col min="6172" max="6172" width="8.125" style="155" customWidth="1"/>
    <col min="6173" max="6178" width="7.375" style="155" customWidth="1"/>
    <col min="6179" max="6180" width="6.625" style="155" customWidth="1"/>
    <col min="6181" max="6181" width="7.625" style="155" customWidth="1"/>
    <col min="6182" max="6182" width="8.125" style="155" customWidth="1"/>
    <col min="6183" max="6184" width="4.875" style="155" customWidth="1"/>
    <col min="6185" max="6185" width="3.625" style="155" customWidth="1"/>
    <col min="6186" max="6186" width="4.125" style="155" customWidth="1"/>
    <col min="6187" max="6187" width="2.625" style="155" customWidth="1"/>
    <col min="6188" max="6188" width="3.875" style="155" customWidth="1"/>
    <col min="6189" max="6189" width="2.625" style="155" customWidth="1"/>
    <col min="6190" max="6190" width="3.875" style="155" customWidth="1"/>
    <col min="6191" max="6193" width="2.625" style="155" customWidth="1"/>
    <col min="6194" max="6195" width="5.625" style="155" customWidth="1"/>
    <col min="6196" max="6197" width="1.625" style="155" customWidth="1"/>
    <col min="6198" max="6198" width="9.625" style="155" customWidth="1"/>
    <col min="6199" max="6199" width="6.625" style="155" customWidth="1"/>
    <col min="6200" max="6200" width="8.625" style="155" customWidth="1"/>
    <col min="6201" max="6202" width="6.625" style="155" customWidth="1"/>
    <col min="6203" max="6203" width="5.625" style="155" customWidth="1"/>
    <col min="6204" max="6204" width="8.625" style="155" customWidth="1"/>
    <col min="6205" max="6205" width="5.625" style="155" customWidth="1"/>
    <col min="6206" max="6206" width="6.625" style="155" customWidth="1"/>
    <col min="6207" max="6207" width="5.625" style="155" customWidth="1"/>
    <col min="6208" max="6208" width="8.625" style="155" customWidth="1"/>
    <col min="6209" max="6209" width="5.625" style="155" customWidth="1"/>
    <col min="6210" max="6210" width="6.625" style="155" customWidth="1"/>
    <col min="6211" max="6211" width="5.625" style="155" customWidth="1"/>
    <col min="6212" max="6212" width="8.625" style="155" customWidth="1"/>
    <col min="6213" max="6213" width="5.625" style="155" customWidth="1"/>
    <col min="6214" max="6215" width="6.625" style="155" customWidth="1"/>
    <col min="6216" max="6216" width="8.625" style="155" customWidth="1"/>
    <col min="6217" max="6218" width="6.625" style="155" customWidth="1"/>
    <col min="6219" max="6219" width="1.5" style="155" customWidth="1"/>
    <col min="6220" max="6220" width="4.625" style="155" customWidth="1"/>
    <col min="6221" max="6221" width="6.625" style="155" customWidth="1"/>
    <col min="6222" max="6222" width="4.625" style="155" customWidth="1"/>
    <col min="6223" max="6223" width="6.75" style="155" customWidth="1"/>
    <col min="6224" max="6224" width="10.125" style="155" customWidth="1"/>
    <col min="6225" max="6225" width="5.625" style="155" customWidth="1"/>
    <col min="6226" max="6226" width="4.125" style="155" customWidth="1"/>
    <col min="6227" max="6227" width="6.625" style="155" customWidth="1"/>
    <col min="6228" max="6229" width="4.125" style="155" customWidth="1"/>
    <col min="6230" max="6230" width="6.625" style="155" customWidth="1"/>
    <col min="6231" max="6231" width="4.25" style="155" customWidth="1"/>
    <col min="6232" max="6232" width="6.625" style="155" customWidth="1"/>
    <col min="6233" max="6233" width="8.625" style="155" customWidth="1"/>
    <col min="6234" max="6416" width="9" style="155"/>
    <col min="6417" max="6417" width="1.625" style="155" customWidth="1"/>
    <col min="6418" max="6418" width="9.625" style="155" customWidth="1"/>
    <col min="6419" max="6427" width="7.375" style="155" customWidth="1"/>
    <col min="6428" max="6428" width="8.125" style="155" customWidth="1"/>
    <col min="6429" max="6434" width="7.375" style="155" customWidth="1"/>
    <col min="6435" max="6436" width="6.625" style="155" customWidth="1"/>
    <col min="6437" max="6437" width="7.625" style="155" customWidth="1"/>
    <col min="6438" max="6438" width="8.125" style="155" customWidth="1"/>
    <col min="6439" max="6440" width="4.875" style="155" customWidth="1"/>
    <col min="6441" max="6441" width="3.625" style="155" customWidth="1"/>
    <col min="6442" max="6442" width="4.125" style="155" customWidth="1"/>
    <col min="6443" max="6443" width="2.625" style="155" customWidth="1"/>
    <col min="6444" max="6444" width="3.875" style="155" customWidth="1"/>
    <col min="6445" max="6445" width="2.625" style="155" customWidth="1"/>
    <col min="6446" max="6446" width="3.875" style="155" customWidth="1"/>
    <col min="6447" max="6449" width="2.625" style="155" customWidth="1"/>
    <col min="6450" max="6451" width="5.625" style="155" customWidth="1"/>
    <col min="6452" max="6453" width="1.625" style="155" customWidth="1"/>
    <col min="6454" max="6454" width="9.625" style="155" customWidth="1"/>
    <col min="6455" max="6455" width="6.625" style="155" customWidth="1"/>
    <col min="6456" max="6456" width="8.625" style="155" customWidth="1"/>
    <col min="6457" max="6458" width="6.625" style="155" customWidth="1"/>
    <col min="6459" max="6459" width="5.625" style="155" customWidth="1"/>
    <col min="6460" max="6460" width="8.625" style="155" customWidth="1"/>
    <col min="6461" max="6461" width="5.625" style="155" customWidth="1"/>
    <col min="6462" max="6462" width="6.625" style="155" customWidth="1"/>
    <col min="6463" max="6463" width="5.625" style="155" customWidth="1"/>
    <col min="6464" max="6464" width="8.625" style="155" customWidth="1"/>
    <col min="6465" max="6465" width="5.625" style="155" customWidth="1"/>
    <col min="6466" max="6466" width="6.625" style="155" customWidth="1"/>
    <col min="6467" max="6467" width="5.625" style="155" customWidth="1"/>
    <col min="6468" max="6468" width="8.625" style="155" customWidth="1"/>
    <col min="6469" max="6469" width="5.625" style="155" customWidth="1"/>
    <col min="6470" max="6471" width="6.625" style="155" customWidth="1"/>
    <col min="6472" max="6472" width="8.625" style="155" customWidth="1"/>
    <col min="6473" max="6474" width="6.625" style="155" customWidth="1"/>
    <col min="6475" max="6475" width="1.5" style="155" customWidth="1"/>
    <col min="6476" max="6476" width="4.625" style="155" customWidth="1"/>
    <col min="6477" max="6477" width="6.625" style="155" customWidth="1"/>
    <col min="6478" max="6478" width="4.625" style="155" customWidth="1"/>
    <col min="6479" max="6479" width="6.75" style="155" customWidth="1"/>
    <col min="6480" max="6480" width="10.125" style="155" customWidth="1"/>
    <col min="6481" max="6481" width="5.625" style="155" customWidth="1"/>
    <col min="6482" max="6482" width="4.125" style="155" customWidth="1"/>
    <col min="6483" max="6483" width="6.625" style="155" customWidth="1"/>
    <col min="6484" max="6485" width="4.125" style="155" customWidth="1"/>
    <col min="6486" max="6486" width="6.625" style="155" customWidth="1"/>
    <col min="6487" max="6487" width="4.25" style="155" customWidth="1"/>
    <col min="6488" max="6488" width="6.625" style="155" customWidth="1"/>
    <col min="6489" max="6489" width="8.625" style="155" customWidth="1"/>
    <col min="6490" max="6672" width="9" style="155"/>
    <col min="6673" max="6673" width="1.625" style="155" customWidth="1"/>
    <col min="6674" max="6674" width="9.625" style="155" customWidth="1"/>
    <col min="6675" max="6683" width="7.375" style="155" customWidth="1"/>
    <col min="6684" max="6684" width="8.125" style="155" customWidth="1"/>
    <col min="6685" max="6690" width="7.375" style="155" customWidth="1"/>
    <col min="6691" max="6692" width="6.625" style="155" customWidth="1"/>
    <col min="6693" max="6693" width="7.625" style="155" customWidth="1"/>
    <col min="6694" max="6694" width="8.125" style="155" customWidth="1"/>
    <col min="6695" max="6696" width="4.875" style="155" customWidth="1"/>
    <col min="6697" max="6697" width="3.625" style="155" customWidth="1"/>
    <col min="6698" max="6698" width="4.125" style="155" customWidth="1"/>
    <col min="6699" max="6699" width="2.625" style="155" customWidth="1"/>
    <col min="6700" max="6700" width="3.875" style="155" customWidth="1"/>
    <col min="6701" max="6701" width="2.625" style="155" customWidth="1"/>
    <col min="6702" max="6702" width="3.875" style="155" customWidth="1"/>
    <col min="6703" max="6705" width="2.625" style="155" customWidth="1"/>
    <col min="6706" max="6707" width="5.625" style="155" customWidth="1"/>
    <col min="6708" max="6709" width="1.625" style="155" customWidth="1"/>
    <col min="6710" max="6710" width="9.625" style="155" customWidth="1"/>
    <col min="6711" max="6711" width="6.625" style="155" customWidth="1"/>
    <col min="6712" max="6712" width="8.625" style="155" customWidth="1"/>
    <col min="6713" max="6714" width="6.625" style="155" customWidth="1"/>
    <col min="6715" max="6715" width="5.625" style="155" customWidth="1"/>
    <col min="6716" max="6716" width="8.625" style="155" customWidth="1"/>
    <col min="6717" max="6717" width="5.625" style="155" customWidth="1"/>
    <col min="6718" max="6718" width="6.625" style="155" customWidth="1"/>
    <col min="6719" max="6719" width="5.625" style="155" customWidth="1"/>
    <col min="6720" max="6720" width="8.625" style="155" customWidth="1"/>
    <col min="6721" max="6721" width="5.625" style="155" customWidth="1"/>
    <col min="6722" max="6722" width="6.625" style="155" customWidth="1"/>
    <col min="6723" max="6723" width="5.625" style="155" customWidth="1"/>
    <col min="6724" max="6724" width="8.625" style="155" customWidth="1"/>
    <col min="6725" max="6725" width="5.625" style="155" customWidth="1"/>
    <col min="6726" max="6727" width="6.625" style="155" customWidth="1"/>
    <col min="6728" max="6728" width="8.625" style="155" customWidth="1"/>
    <col min="6729" max="6730" width="6.625" style="155" customWidth="1"/>
    <col min="6731" max="6731" width="1.5" style="155" customWidth="1"/>
    <col min="6732" max="6732" width="4.625" style="155" customWidth="1"/>
    <col min="6733" max="6733" width="6.625" style="155" customWidth="1"/>
    <col min="6734" max="6734" width="4.625" style="155" customWidth="1"/>
    <col min="6735" max="6735" width="6.75" style="155" customWidth="1"/>
    <col min="6736" max="6736" width="10.125" style="155" customWidth="1"/>
    <col min="6737" max="6737" width="5.625" style="155" customWidth="1"/>
    <col min="6738" max="6738" width="4.125" style="155" customWidth="1"/>
    <col min="6739" max="6739" width="6.625" style="155" customWidth="1"/>
    <col min="6740" max="6741" width="4.125" style="155" customWidth="1"/>
    <col min="6742" max="6742" width="6.625" style="155" customWidth="1"/>
    <col min="6743" max="6743" width="4.25" style="155" customWidth="1"/>
    <col min="6744" max="6744" width="6.625" style="155" customWidth="1"/>
    <col min="6745" max="6745" width="8.625" style="155" customWidth="1"/>
    <col min="6746" max="6928" width="9" style="155"/>
    <col min="6929" max="6929" width="1.625" style="155" customWidth="1"/>
    <col min="6930" max="6930" width="9.625" style="155" customWidth="1"/>
    <col min="6931" max="6939" width="7.375" style="155" customWidth="1"/>
    <col min="6940" max="6940" width="8.125" style="155" customWidth="1"/>
    <col min="6941" max="6946" width="7.375" style="155" customWidth="1"/>
    <col min="6947" max="6948" width="6.625" style="155" customWidth="1"/>
    <col min="6949" max="6949" width="7.625" style="155" customWidth="1"/>
    <col min="6950" max="6950" width="8.125" style="155" customWidth="1"/>
    <col min="6951" max="6952" width="4.875" style="155" customWidth="1"/>
    <col min="6953" max="6953" width="3.625" style="155" customWidth="1"/>
    <col min="6954" max="6954" width="4.125" style="155" customWidth="1"/>
    <col min="6955" max="6955" width="2.625" style="155" customWidth="1"/>
    <col min="6956" max="6956" width="3.875" style="155" customWidth="1"/>
    <col min="6957" max="6957" width="2.625" style="155" customWidth="1"/>
    <col min="6958" max="6958" width="3.875" style="155" customWidth="1"/>
    <col min="6959" max="6961" width="2.625" style="155" customWidth="1"/>
    <col min="6962" max="6963" width="5.625" style="155" customWidth="1"/>
    <col min="6964" max="6965" width="1.625" style="155" customWidth="1"/>
    <col min="6966" max="6966" width="9.625" style="155" customWidth="1"/>
    <col min="6967" max="6967" width="6.625" style="155" customWidth="1"/>
    <col min="6968" max="6968" width="8.625" style="155" customWidth="1"/>
    <col min="6969" max="6970" width="6.625" style="155" customWidth="1"/>
    <col min="6971" max="6971" width="5.625" style="155" customWidth="1"/>
    <col min="6972" max="6972" width="8.625" style="155" customWidth="1"/>
    <col min="6973" max="6973" width="5.625" style="155" customWidth="1"/>
    <col min="6974" max="6974" width="6.625" style="155" customWidth="1"/>
    <col min="6975" max="6975" width="5.625" style="155" customWidth="1"/>
    <col min="6976" max="6976" width="8.625" style="155" customWidth="1"/>
    <col min="6977" max="6977" width="5.625" style="155" customWidth="1"/>
    <col min="6978" max="6978" width="6.625" style="155" customWidth="1"/>
    <col min="6979" max="6979" width="5.625" style="155" customWidth="1"/>
    <col min="6980" max="6980" width="8.625" style="155" customWidth="1"/>
    <col min="6981" max="6981" width="5.625" style="155" customWidth="1"/>
    <col min="6982" max="6983" width="6.625" style="155" customWidth="1"/>
    <col min="6984" max="6984" width="8.625" style="155" customWidth="1"/>
    <col min="6985" max="6986" width="6.625" style="155" customWidth="1"/>
    <col min="6987" max="6987" width="1.5" style="155" customWidth="1"/>
    <col min="6988" max="6988" width="4.625" style="155" customWidth="1"/>
    <col min="6989" max="6989" width="6.625" style="155" customWidth="1"/>
    <col min="6990" max="6990" width="4.625" style="155" customWidth="1"/>
    <col min="6991" max="6991" width="6.75" style="155" customWidth="1"/>
    <col min="6992" max="6992" width="10.125" style="155" customWidth="1"/>
    <col min="6993" max="6993" width="5.625" style="155" customWidth="1"/>
    <col min="6994" max="6994" width="4.125" style="155" customWidth="1"/>
    <col min="6995" max="6995" width="6.625" style="155" customWidth="1"/>
    <col min="6996" max="6997" width="4.125" style="155" customWidth="1"/>
    <col min="6998" max="6998" width="6.625" style="155" customWidth="1"/>
    <col min="6999" max="6999" width="4.25" style="155" customWidth="1"/>
    <col min="7000" max="7000" width="6.625" style="155" customWidth="1"/>
    <col min="7001" max="7001" width="8.625" style="155" customWidth="1"/>
    <col min="7002" max="7184" width="9" style="155"/>
    <col min="7185" max="7185" width="1.625" style="155" customWidth="1"/>
    <col min="7186" max="7186" width="9.625" style="155" customWidth="1"/>
    <col min="7187" max="7195" width="7.375" style="155" customWidth="1"/>
    <col min="7196" max="7196" width="8.125" style="155" customWidth="1"/>
    <col min="7197" max="7202" width="7.375" style="155" customWidth="1"/>
    <col min="7203" max="7204" width="6.625" style="155" customWidth="1"/>
    <col min="7205" max="7205" width="7.625" style="155" customWidth="1"/>
    <col min="7206" max="7206" width="8.125" style="155" customWidth="1"/>
    <col min="7207" max="7208" width="4.875" style="155" customWidth="1"/>
    <col min="7209" max="7209" width="3.625" style="155" customWidth="1"/>
    <col min="7210" max="7210" width="4.125" style="155" customWidth="1"/>
    <col min="7211" max="7211" width="2.625" style="155" customWidth="1"/>
    <col min="7212" max="7212" width="3.875" style="155" customWidth="1"/>
    <col min="7213" max="7213" width="2.625" style="155" customWidth="1"/>
    <col min="7214" max="7214" width="3.875" style="155" customWidth="1"/>
    <col min="7215" max="7217" width="2.625" style="155" customWidth="1"/>
    <col min="7218" max="7219" width="5.625" style="155" customWidth="1"/>
    <col min="7220" max="7221" width="1.625" style="155" customWidth="1"/>
    <col min="7222" max="7222" width="9.625" style="155" customWidth="1"/>
    <col min="7223" max="7223" width="6.625" style="155" customWidth="1"/>
    <col min="7224" max="7224" width="8.625" style="155" customWidth="1"/>
    <col min="7225" max="7226" width="6.625" style="155" customWidth="1"/>
    <col min="7227" max="7227" width="5.625" style="155" customWidth="1"/>
    <col min="7228" max="7228" width="8.625" style="155" customWidth="1"/>
    <col min="7229" max="7229" width="5.625" style="155" customWidth="1"/>
    <col min="7230" max="7230" width="6.625" style="155" customWidth="1"/>
    <col min="7231" max="7231" width="5.625" style="155" customWidth="1"/>
    <col min="7232" max="7232" width="8.625" style="155" customWidth="1"/>
    <col min="7233" max="7233" width="5.625" style="155" customWidth="1"/>
    <col min="7234" max="7234" width="6.625" style="155" customWidth="1"/>
    <col min="7235" max="7235" width="5.625" style="155" customWidth="1"/>
    <col min="7236" max="7236" width="8.625" style="155" customWidth="1"/>
    <col min="7237" max="7237" width="5.625" style="155" customWidth="1"/>
    <col min="7238" max="7239" width="6.625" style="155" customWidth="1"/>
    <col min="7240" max="7240" width="8.625" style="155" customWidth="1"/>
    <col min="7241" max="7242" width="6.625" style="155" customWidth="1"/>
    <col min="7243" max="7243" width="1.5" style="155" customWidth="1"/>
    <col min="7244" max="7244" width="4.625" style="155" customWidth="1"/>
    <col min="7245" max="7245" width="6.625" style="155" customWidth="1"/>
    <col min="7246" max="7246" width="4.625" style="155" customWidth="1"/>
    <col min="7247" max="7247" width="6.75" style="155" customWidth="1"/>
    <col min="7248" max="7248" width="10.125" style="155" customWidth="1"/>
    <col min="7249" max="7249" width="5.625" style="155" customWidth="1"/>
    <col min="7250" max="7250" width="4.125" style="155" customWidth="1"/>
    <col min="7251" max="7251" width="6.625" style="155" customWidth="1"/>
    <col min="7252" max="7253" width="4.125" style="155" customWidth="1"/>
    <col min="7254" max="7254" width="6.625" style="155" customWidth="1"/>
    <col min="7255" max="7255" width="4.25" style="155" customWidth="1"/>
    <col min="7256" max="7256" width="6.625" style="155" customWidth="1"/>
    <col min="7257" max="7257" width="8.625" style="155" customWidth="1"/>
    <col min="7258" max="7440" width="9" style="155"/>
    <col min="7441" max="7441" width="1.625" style="155" customWidth="1"/>
    <col min="7442" max="7442" width="9.625" style="155" customWidth="1"/>
    <col min="7443" max="7451" width="7.375" style="155" customWidth="1"/>
    <col min="7452" max="7452" width="8.125" style="155" customWidth="1"/>
    <col min="7453" max="7458" width="7.375" style="155" customWidth="1"/>
    <col min="7459" max="7460" width="6.625" style="155" customWidth="1"/>
    <col min="7461" max="7461" width="7.625" style="155" customWidth="1"/>
    <col min="7462" max="7462" width="8.125" style="155" customWidth="1"/>
    <col min="7463" max="7464" width="4.875" style="155" customWidth="1"/>
    <col min="7465" max="7465" width="3.625" style="155" customWidth="1"/>
    <col min="7466" max="7466" width="4.125" style="155" customWidth="1"/>
    <col min="7467" max="7467" width="2.625" style="155" customWidth="1"/>
    <col min="7468" max="7468" width="3.875" style="155" customWidth="1"/>
    <col min="7469" max="7469" width="2.625" style="155" customWidth="1"/>
    <col min="7470" max="7470" width="3.875" style="155" customWidth="1"/>
    <col min="7471" max="7473" width="2.625" style="155" customWidth="1"/>
    <col min="7474" max="7475" width="5.625" style="155" customWidth="1"/>
    <col min="7476" max="7477" width="1.625" style="155" customWidth="1"/>
    <col min="7478" max="7478" width="9.625" style="155" customWidth="1"/>
    <col min="7479" max="7479" width="6.625" style="155" customWidth="1"/>
    <col min="7480" max="7480" width="8.625" style="155" customWidth="1"/>
    <col min="7481" max="7482" width="6.625" style="155" customWidth="1"/>
    <col min="7483" max="7483" width="5.625" style="155" customWidth="1"/>
    <col min="7484" max="7484" width="8.625" style="155" customWidth="1"/>
    <col min="7485" max="7485" width="5.625" style="155" customWidth="1"/>
    <col min="7486" max="7486" width="6.625" style="155" customWidth="1"/>
    <col min="7487" max="7487" width="5.625" style="155" customWidth="1"/>
    <col min="7488" max="7488" width="8.625" style="155" customWidth="1"/>
    <col min="7489" max="7489" width="5.625" style="155" customWidth="1"/>
    <col min="7490" max="7490" width="6.625" style="155" customWidth="1"/>
    <col min="7491" max="7491" width="5.625" style="155" customWidth="1"/>
    <col min="7492" max="7492" width="8.625" style="155" customWidth="1"/>
    <col min="7493" max="7493" width="5.625" style="155" customWidth="1"/>
    <col min="7494" max="7495" width="6.625" style="155" customWidth="1"/>
    <col min="7496" max="7496" width="8.625" style="155" customWidth="1"/>
    <col min="7497" max="7498" width="6.625" style="155" customWidth="1"/>
    <col min="7499" max="7499" width="1.5" style="155" customWidth="1"/>
    <col min="7500" max="7500" width="4.625" style="155" customWidth="1"/>
    <col min="7501" max="7501" width="6.625" style="155" customWidth="1"/>
    <col min="7502" max="7502" width="4.625" style="155" customWidth="1"/>
    <col min="7503" max="7503" width="6.75" style="155" customWidth="1"/>
    <col min="7504" max="7504" width="10.125" style="155" customWidth="1"/>
    <col min="7505" max="7505" width="5.625" style="155" customWidth="1"/>
    <col min="7506" max="7506" width="4.125" style="155" customWidth="1"/>
    <col min="7507" max="7507" width="6.625" style="155" customWidth="1"/>
    <col min="7508" max="7509" width="4.125" style="155" customWidth="1"/>
    <col min="7510" max="7510" width="6.625" style="155" customWidth="1"/>
    <col min="7511" max="7511" width="4.25" style="155" customWidth="1"/>
    <col min="7512" max="7512" width="6.625" style="155" customWidth="1"/>
    <col min="7513" max="7513" width="8.625" style="155" customWidth="1"/>
    <col min="7514" max="7696" width="9" style="155"/>
    <col min="7697" max="7697" width="1.625" style="155" customWidth="1"/>
    <col min="7698" max="7698" width="9.625" style="155" customWidth="1"/>
    <col min="7699" max="7707" width="7.375" style="155" customWidth="1"/>
    <col min="7708" max="7708" width="8.125" style="155" customWidth="1"/>
    <col min="7709" max="7714" width="7.375" style="155" customWidth="1"/>
    <col min="7715" max="7716" width="6.625" style="155" customWidth="1"/>
    <col min="7717" max="7717" width="7.625" style="155" customWidth="1"/>
    <col min="7718" max="7718" width="8.125" style="155" customWidth="1"/>
    <col min="7719" max="7720" width="4.875" style="155" customWidth="1"/>
    <col min="7721" max="7721" width="3.625" style="155" customWidth="1"/>
    <col min="7722" max="7722" width="4.125" style="155" customWidth="1"/>
    <col min="7723" max="7723" width="2.625" style="155" customWidth="1"/>
    <col min="7724" max="7724" width="3.875" style="155" customWidth="1"/>
    <col min="7725" max="7725" width="2.625" style="155" customWidth="1"/>
    <col min="7726" max="7726" width="3.875" style="155" customWidth="1"/>
    <col min="7727" max="7729" width="2.625" style="155" customWidth="1"/>
    <col min="7730" max="7731" width="5.625" style="155" customWidth="1"/>
    <col min="7732" max="7733" width="1.625" style="155" customWidth="1"/>
    <col min="7734" max="7734" width="9.625" style="155" customWidth="1"/>
    <col min="7735" max="7735" width="6.625" style="155" customWidth="1"/>
    <col min="7736" max="7736" width="8.625" style="155" customWidth="1"/>
    <col min="7737" max="7738" width="6.625" style="155" customWidth="1"/>
    <col min="7739" max="7739" width="5.625" style="155" customWidth="1"/>
    <col min="7740" max="7740" width="8.625" style="155" customWidth="1"/>
    <col min="7741" max="7741" width="5.625" style="155" customWidth="1"/>
    <col min="7742" max="7742" width="6.625" style="155" customWidth="1"/>
    <col min="7743" max="7743" width="5.625" style="155" customWidth="1"/>
    <col min="7744" max="7744" width="8.625" style="155" customWidth="1"/>
    <col min="7745" max="7745" width="5.625" style="155" customWidth="1"/>
    <col min="7746" max="7746" width="6.625" style="155" customWidth="1"/>
    <col min="7747" max="7747" width="5.625" style="155" customWidth="1"/>
    <col min="7748" max="7748" width="8.625" style="155" customWidth="1"/>
    <col min="7749" max="7749" width="5.625" style="155" customWidth="1"/>
    <col min="7750" max="7751" width="6.625" style="155" customWidth="1"/>
    <col min="7752" max="7752" width="8.625" style="155" customWidth="1"/>
    <col min="7753" max="7754" width="6.625" style="155" customWidth="1"/>
    <col min="7755" max="7755" width="1.5" style="155" customWidth="1"/>
    <col min="7756" max="7756" width="4.625" style="155" customWidth="1"/>
    <col min="7757" max="7757" width="6.625" style="155" customWidth="1"/>
    <col min="7758" max="7758" width="4.625" style="155" customWidth="1"/>
    <col min="7759" max="7759" width="6.75" style="155" customWidth="1"/>
    <col min="7760" max="7760" width="10.125" style="155" customWidth="1"/>
    <col min="7761" max="7761" width="5.625" style="155" customWidth="1"/>
    <col min="7762" max="7762" width="4.125" style="155" customWidth="1"/>
    <col min="7763" max="7763" width="6.625" style="155" customWidth="1"/>
    <col min="7764" max="7765" width="4.125" style="155" customWidth="1"/>
    <col min="7766" max="7766" width="6.625" style="155" customWidth="1"/>
    <col min="7767" max="7767" width="4.25" style="155" customWidth="1"/>
    <col min="7768" max="7768" width="6.625" style="155" customWidth="1"/>
    <col min="7769" max="7769" width="8.625" style="155" customWidth="1"/>
    <col min="7770" max="7952" width="9" style="155"/>
    <col min="7953" max="7953" width="1.625" style="155" customWidth="1"/>
    <col min="7954" max="7954" width="9.625" style="155" customWidth="1"/>
    <col min="7955" max="7963" width="7.375" style="155" customWidth="1"/>
    <col min="7964" max="7964" width="8.125" style="155" customWidth="1"/>
    <col min="7965" max="7970" width="7.375" style="155" customWidth="1"/>
    <col min="7971" max="7972" width="6.625" style="155" customWidth="1"/>
    <col min="7973" max="7973" width="7.625" style="155" customWidth="1"/>
    <col min="7974" max="7974" width="8.125" style="155" customWidth="1"/>
    <col min="7975" max="7976" width="4.875" style="155" customWidth="1"/>
    <col min="7977" max="7977" width="3.625" style="155" customWidth="1"/>
    <col min="7978" max="7978" width="4.125" style="155" customWidth="1"/>
    <col min="7979" max="7979" width="2.625" style="155" customWidth="1"/>
    <col min="7980" max="7980" width="3.875" style="155" customWidth="1"/>
    <col min="7981" max="7981" width="2.625" style="155" customWidth="1"/>
    <col min="7982" max="7982" width="3.875" style="155" customWidth="1"/>
    <col min="7983" max="7985" width="2.625" style="155" customWidth="1"/>
    <col min="7986" max="7987" width="5.625" style="155" customWidth="1"/>
    <col min="7988" max="7989" width="1.625" style="155" customWidth="1"/>
    <col min="7990" max="7990" width="9.625" style="155" customWidth="1"/>
    <col min="7991" max="7991" width="6.625" style="155" customWidth="1"/>
    <col min="7992" max="7992" width="8.625" style="155" customWidth="1"/>
    <col min="7993" max="7994" width="6.625" style="155" customWidth="1"/>
    <col min="7995" max="7995" width="5.625" style="155" customWidth="1"/>
    <col min="7996" max="7996" width="8.625" style="155" customWidth="1"/>
    <col min="7997" max="7997" width="5.625" style="155" customWidth="1"/>
    <col min="7998" max="7998" width="6.625" style="155" customWidth="1"/>
    <col min="7999" max="7999" width="5.625" style="155" customWidth="1"/>
    <col min="8000" max="8000" width="8.625" style="155" customWidth="1"/>
    <col min="8001" max="8001" width="5.625" style="155" customWidth="1"/>
    <col min="8002" max="8002" width="6.625" style="155" customWidth="1"/>
    <col min="8003" max="8003" width="5.625" style="155" customWidth="1"/>
    <col min="8004" max="8004" width="8.625" style="155" customWidth="1"/>
    <col min="8005" max="8005" width="5.625" style="155" customWidth="1"/>
    <col min="8006" max="8007" width="6.625" style="155" customWidth="1"/>
    <col min="8008" max="8008" width="8.625" style="155" customWidth="1"/>
    <col min="8009" max="8010" width="6.625" style="155" customWidth="1"/>
    <col min="8011" max="8011" width="1.5" style="155" customWidth="1"/>
    <col min="8012" max="8012" width="4.625" style="155" customWidth="1"/>
    <col min="8013" max="8013" width="6.625" style="155" customWidth="1"/>
    <col min="8014" max="8014" width="4.625" style="155" customWidth="1"/>
    <col min="8015" max="8015" width="6.75" style="155" customWidth="1"/>
    <col min="8016" max="8016" width="10.125" style="155" customWidth="1"/>
    <col min="8017" max="8017" width="5.625" style="155" customWidth="1"/>
    <col min="8018" max="8018" width="4.125" style="155" customWidth="1"/>
    <col min="8019" max="8019" width="6.625" style="155" customWidth="1"/>
    <col min="8020" max="8021" width="4.125" style="155" customWidth="1"/>
    <col min="8022" max="8022" width="6.625" style="155" customWidth="1"/>
    <col min="8023" max="8023" width="4.25" style="155" customWidth="1"/>
    <col min="8024" max="8024" width="6.625" style="155" customWidth="1"/>
    <col min="8025" max="8025" width="8.625" style="155" customWidth="1"/>
    <col min="8026" max="8208" width="9" style="155"/>
    <col min="8209" max="8209" width="1.625" style="155" customWidth="1"/>
    <col min="8210" max="8210" width="9.625" style="155" customWidth="1"/>
    <col min="8211" max="8219" width="7.375" style="155" customWidth="1"/>
    <col min="8220" max="8220" width="8.125" style="155" customWidth="1"/>
    <col min="8221" max="8226" width="7.375" style="155" customWidth="1"/>
    <col min="8227" max="8228" width="6.625" style="155" customWidth="1"/>
    <col min="8229" max="8229" width="7.625" style="155" customWidth="1"/>
    <col min="8230" max="8230" width="8.125" style="155" customWidth="1"/>
    <col min="8231" max="8232" width="4.875" style="155" customWidth="1"/>
    <col min="8233" max="8233" width="3.625" style="155" customWidth="1"/>
    <col min="8234" max="8234" width="4.125" style="155" customWidth="1"/>
    <col min="8235" max="8235" width="2.625" style="155" customWidth="1"/>
    <col min="8236" max="8236" width="3.875" style="155" customWidth="1"/>
    <col min="8237" max="8237" width="2.625" style="155" customWidth="1"/>
    <col min="8238" max="8238" width="3.875" style="155" customWidth="1"/>
    <col min="8239" max="8241" width="2.625" style="155" customWidth="1"/>
    <col min="8242" max="8243" width="5.625" style="155" customWidth="1"/>
    <col min="8244" max="8245" width="1.625" style="155" customWidth="1"/>
    <col min="8246" max="8246" width="9.625" style="155" customWidth="1"/>
    <col min="8247" max="8247" width="6.625" style="155" customWidth="1"/>
    <col min="8248" max="8248" width="8.625" style="155" customWidth="1"/>
    <col min="8249" max="8250" width="6.625" style="155" customWidth="1"/>
    <col min="8251" max="8251" width="5.625" style="155" customWidth="1"/>
    <col min="8252" max="8252" width="8.625" style="155" customWidth="1"/>
    <col min="8253" max="8253" width="5.625" style="155" customWidth="1"/>
    <col min="8254" max="8254" width="6.625" style="155" customWidth="1"/>
    <col min="8255" max="8255" width="5.625" style="155" customWidth="1"/>
    <col min="8256" max="8256" width="8.625" style="155" customWidth="1"/>
    <col min="8257" max="8257" width="5.625" style="155" customWidth="1"/>
    <col min="8258" max="8258" width="6.625" style="155" customWidth="1"/>
    <col min="8259" max="8259" width="5.625" style="155" customWidth="1"/>
    <col min="8260" max="8260" width="8.625" style="155" customWidth="1"/>
    <col min="8261" max="8261" width="5.625" style="155" customWidth="1"/>
    <col min="8262" max="8263" width="6.625" style="155" customWidth="1"/>
    <col min="8264" max="8264" width="8.625" style="155" customWidth="1"/>
    <col min="8265" max="8266" width="6.625" style="155" customWidth="1"/>
    <col min="8267" max="8267" width="1.5" style="155" customWidth="1"/>
    <col min="8268" max="8268" width="4.625" style="155" customWidth="1"/>
    <col min="8269" max="8269" width="6.625" style="155" customWidth="1"/>
    <col min="8270" max="8270" width="4.625" style="155" customWidth="1"/>
    <col min="8271" max="8271" width="6.75" style="155" customWidth="1"/>
    <col min="8272" max="8272" width="10.125" style="155" customWidth="1"/>
    <col min="8273" max="8273" width="5.625" style="155" customWidth="1"/>
    <col min="8274" max="8274" width="4.125" style="155" customWidth="1"/>
    <col min="8275" max="8275" width="6.625" style="155" customWidth="1"/>
    <col min="8276" max="8277" width="4.125" style="155" customWidth="1"/>
    <col min="8278" max="8278" width="6.625" style="155" customWidth="1"/>
    <col min="8279" max="8279" width="4.25" style="155" customWidth="1"/>
    <col min="8280" max="8280" width="6.625" style="155" customWidth="1"/>
    <col min="8281" max="8281" width="8.625" style="155" customWidth="1"/>
    <col min="8282" max="8464" width="9" style="155"/>
    <col min="8465" max="8465" width="1.625" style="155" customWidth="1"/>
    <col min="8466" max="8466" width="9.625" style="155" customWidth="1"/>
    <col min="8467" max="8475" width="7.375" style="155" customWidth="1"/>
    <col min="8476" max="8476" width="8.125" style="155" customWidth="1"/>
    <col min="8477" max="8482" width="7.375" style="155" customWidth="1"/>
    <col min="8483" max="8484" width="6.625" style="155" customWidth="1"/>
    <col min="8485" max="8485" width="7.625" style="155" customWidth="1"/>
    <col min="8486" max="8486" width="8.125" style="155" customWidth="1"/>
    <col min="8487" max="8488" width="4.875" style="155" customWidth="1"/>
    <col min="8489" max="8489" width="3.625" style="155" customWidth="1"/>
    <col min="8490" max="8490" width="4.125" style="155" customWidth="1"/>
    <col min="8491" max="8491" width="2.625" style="155" customWidth="1"/>
    <col min="8492" max="8492" width="3.875" style="155" customWidth="1"/>
    <col min="8493" max="8493" width="2.625" style="155" customWidth="1"/>
    <col min="8494" max="8494" width="3.875" style="155" customWidth="1"/>
    <col min="8495" max="8497" width="2.625" style="155" customWidth="1"/>
    <col min="8498" max="8499" width="5.625" style="155" customWidth="1"/>
    <col min="8500" max="8501" width="1.625" style="155" customWidth="1"/>
    <col min="8502" max="8502" width="9.625" style="155" customWidth="1"/>
    <col min="8503" max="8503" width="6.625" style="155" customWidth="1"/>
    <col min="8504" max="8504" width="8.625" style="155" customWidth="1"/>
    <col min="8505" max="8506" width="6.625" style="155" customWidth="1"/>
    <col min="8507" max="8507" width="5.625" style="155" customWidth="1"/>
    <col min="8508" max="8508" width="8.625" style="155" customWidth="1"/>
    <col min="8509" max="8509" width="5.625" style="155" customWidth="1"/>
    <col min="8510" max="8510" width="6.625" style="155" customWidth="1"/>
    <col min="8511" max="8511" width="5.625" style="155" customWidth="1"/>
    <col min="8512" max="8512" width="8.625" style="155" customWidth="1"/>
    <col min="8513" max="8513" width="5.625" style="155" customWidth="1"/>
    <col min="8514" max="8514" width="6.625" style="155" customWidth="1"/>
    <col min="8515" max="8515" width="5.625" style="155" customWidth="1"/>
    <col min="8516" max="8516" width="8.625" style="155" customWidth="1"/>
    <col min="8517" max="8517" width="5.625" style="155" customWidth="1"/>
    <col min="8518" max="8519" width="6.625" style="155" customWidth="1"/>
    <col min="8520" max="8520" width="8.625" style="155" customWidth="1"/>
    <col min="8521" max="8522" width="6.625" style="155" customWidth="1"/>
    <col min="8523" max="8523" width="1.5" style="155" customWidth="1"/>
    <col min="8524" max="8524" width="4.625" style="155" customWidth="1"/>
    <col min="8525" max="8525" width="6.625" style="155" customWidth="1"/>
    <col min="8526" max="8526" width="4.625" style="155" customWidth="1"/>
    <col min="8527" max="8527" width="6.75" style="155" customWidth="1"/>
    <col min="8528" max="8528" width="10.125" style="155" customWidth="1"/>
    <col min="8529" max="8529" width="5.625" style="155" customWidth="1"/>
    <col min="8530" max="8530" width="4.125" style="155" customWidth="1"/>
    <col min="8531" max="8531" width="6.625" style="155" customWidth="1"/>
    <col min="8532" max="8533" width="4.125" style="155" customWidth="1"/>
    <col min="8534" max="8534" width="6.625" style="155" customWidth="1"/>
    <col min="8535" max="8535" width="4.25" style="155" customWidth="1"/>
    <col min="8536" max="8536" width="6.625" style="155" customWidth="1"/>
    <col min="8537" max="8537" width="8.625" style="155" customWidth="1"/>
    <col min="8538" max="8720" width="9" style="155"/>
    <col min="8721" max="8721" width="1.625" style="155" customWidth="1"/>
    <col min="8722" max="8722" width="9.625" style="155" customWidth="1"/>
    <col min="8723" max="8731" width="7.375" style="155" customWidth="1"/>
    <col min="8732" max="8732" width="8.125" style="155" customWidth="1"/>
    <col min="8733" max="8738" width="7.375" style="155" customWidth="1"/>
    <col min="8739" max="8740" width="6.625" style="155" customWidth="1"/>
    <col min="8741" max="8741" width="7.625" style="155" customWidth="1"/>
    <col min="8742" max="8742" width="8.125" style="155" customWidth="1"/>
    <col min="8743" max="8744" width="4.875" style="155" customWidth="1"/>
    <col min="8745" max="8745" width="3.625" style="155" customWidth="1"/>
    <col min="8746" max="8746" width="4.125" style="155" customWidth="1"/>
    <col min="8747" max="8747" width="2.625" style="155" customWidth="1"/>
    <col min="8748" max="8748" width="3.875" style="155" customWidth="1"/>
    <col min="8749" max="8749" width="2.625" style="155" customWidth="1"/>
    <col min="8750" max="8750" width="3.875" style="155" customWidth="1"/>
    <col min="8751" max="8753" width="2.625" style="155" customWidth="1"/>
    <col min="8754" max="8755" width="5.625" style="155" customWidth="1"/>
    <col min="8756" max="8757" width="1.625" style="155" customWidth="1"/>
    <col min="8758" max="8758" width="9.625" style="155" customWidth="1"/>
    <col min="8759" max="8759" width="6.625" style="155" customWidth="1"/>
    <col min="8760" max="8760" width="8.625" style="155" customWidth="1"/>
    <col min="8761" max="8762" width="6.625" style="155" customWidth="1"/>
    <col min="8763" max="8763" width="5.625" style="155" customWidth="1"/>
    <col min="8764" max="8764" width="8.625" style="155" customWidth="1"/>
    <col min="8765" max="8765" width="5.625" style="155" customWidth="1"/>
    <col min="8766" max="8766" width="6.625" style="155" customWidth="1"/>
    <col min="8767" max="8767" width="5.625" style="155" customWidth="1"/>
    <col min="8768" max="8768" width="8.625" style="155" customWidth="1"/>
    <col min="8769" max="8769" width="5.625" style="155" customWidth="1"/>
    <col min="8770" max="8770" width="6.625" style="155" customWidth="1"/>
    <col min="8771" max="8771" width="5.625" style="155" customWidth="1"/>
    <col min="8772" max="8772" width="8.625" style="155" customWidth="1"/>
    <col min="8773" max="8773" width="5.625" style="155" customWidth="1"/>
    <col min="8774" max="8775" width="6.625" style="155" customWidth="1"/>
    <col min="8776" max="8776" width="8.625" style="155" customWidth="1"/>
    <col min="8777" max="8778" width="6.625" style="155" customWidth="1"/>
    <col min="8779" max="8779" width="1.5" style="155" customWidth="1"/>
    <col min="8780" max="8780" width="4.625" style="155" customWidth="1"/>
    <col min="8781" max="8781" width="6.625" style="155" customWidth="1"/>
    <col min="8782" max="8782" width="4.625" style="155" customWidth="1"/>
    <col min="8783" max="8783" width="6.75" style="155" customWidth="1"/>
    <col min="8784" max="8784" width="10.125" style="155" customWidth="1"/>
    <col min="8785" max="8785" width="5.625" style="155" customWidth="1"/>
    <col min="8786" max="8786" width="4.125" style="155" customWidth="1"/>
    <col min="8787" max="8787" width="6.625" style="155" customWidth="1"/>
    <col min="8788" max="8789" width="4.125" style="155" customWidth="1"/>
    <col min="8790" max="8790" width="6.625" style="155" customWidth="1"/>
    <col min="8791" max="8791" width="4.25" style="155" customWidth="1"/>
    <col min="8792" max="8792" width="6.625" style="155" customWidth="1"/>
    <col min="8793" max="8793" width="8.625" style="155" customWidth="1"/>
    <col min="8794" max="8976" width="9" style="155"/>
    <col min="8977" max="8977" width="1.625" style="155" customWidth="1"/>
    <col min="8978" max="8978" width="9.625" style="155" customWidth="1"/>
    <col min="8979" max="8987" width="7.375" style="155" customWidth="1"/>
    <col min="8988" max="8988" width="8.125" style="155" customWidth="1"/>
    <col min="8989" max="8994" width="7.375" style="155" customWidth="1"/>
    <col min="8995" max="8996" width="6.625" style="155" customWidth="1"/>
    <col min="8997" max="8997" width="7.625" style="155" customWidth="1"/>
    <col min="8998" max="8998" width="8.125" style="155" customWidth="1"/>
    <col min="8999" max="9000" width="4.875" style="155" customWidth="1"/>
    <col min="9001" max="9001" width="3.625" style="155" customWidth="1"/>
    <col min="9002" max="9002" width="4.125" style="155" customWidth="1"/>
    <col min="9003" max="9003" width="2.625" style="155" customWidth="1"/>
    <col min="9004" max="9004" width="3.875" style="155" customWidth="1"/>
    <col min="9005" max="9005" width="2.625" style="155" customWidth="1"/>
    <col min="9006" max="9006" width="3.875" style="155" customWidth="1"/>
    <col min="9007" max="9009" width="2.625" style="155" customWidth="1"/>
    <col min="9010" max="9011" width="5.625" style="155" customWidth="1"/>
    <col min="9012" max="9013" width="1.625" style="155" customWidth="1"/>
    <col min="9014" max="9014" width="9.625" style="155" customWidth="1"/>
    <col min="9015" max="9015" width="6.625" style="155" customWidth="1"/>
    <col min="9016" max="9016" width="8.625" style="155" customWidth="1"/>
    <col min="9017" max="9018" width="6.625" style="155" customWidth="1"/>
    <col min="9019" max="9019" width="5.625" style="155" customWidth="1"/>
    <col min="9020" max="9020" width="8.625" style="155" customWidth="1"/>
    <col min="9021" max="9021" width="5.625" style="155" customWidth="1"/>
    <col min="9022" max="9022" width="6.625" style="155" customWidth="1"/>
    <col min="9023" max="9023" width="5.625" style="155" customWidth="1"/>
    <col min="9024" max="9024" width="8.625" style="155" customWidth="1"/>
    <col min="9025" max="9025" width="5.625" style="155" customWidth="1"/>
    <col min="9026" max="9026" width="6.625" style="155" customWidth="1"/>
    <col min="9027" max="9027" width="5.625" style="155" customWidth="1"/>
    <col min="9028" max="9028" width="8.625" style="155" customWidth="1"/>
    <col min="9029" max="9029" width="5.625" style="155" customWidth="1"/>
    <col min="9030" max="9031" width="6.625" style="155" customWidth="1"/>
    <col min="9032" max="9032" width="8.625" style="155" customWidth="1"/>
    <col min="9033" max="9034" width="6.625" style="155" customWidth="1"/>
    <col min="9035" max="9035" width="1.5" style="155" customWidth="1"/>
    <col min="9036" max="9036" width="4.625" style="155" customWidth="1"/>
    <col min="9037" max="9037" width="6.625" style="155" customWidth="1"/>
    <col min="9038" max="9038" width="4.625" style="155" customWidth="1"/>
    <col min="9039" max="9039" width="6.75" style="155" customWidth="1"/>
    <col min="9040" max="9040" width="10.125" style="155" customWidth="1"/>
    <col min="9041" max="9041" width="5.625" style="155" customWidth="1"/>
    <col min="9042" max="9042" width="4.125" style="155" customWidth="1"/>
    <col min="9043" max="9043" width="6.625" style="155" customWidth="1"/>
    <col min="9044" max="9045" width="4.125" style="155" customWidth="1"/>
    <col min="9046" max="9046" width="6.625" style="155" customWidth="1"/>
    <col min="9047" max="9047" width="4.25" style="155" customWidth="1"/>
    <col min="9048" max="9048" width="6.625" style="155" customWidth="1"/>
    <col min="9049" max="9049" width="8.625" style="155" customWidth="1"/>
    <col min="9050" max="9232" width="9" style="155"/>
    <col min="9233" max="9233" width="1.625" style="155" customWidth="1"/>
    <col min="9234" max="9234" width="9.625" style="155" customWidth="1"/>
    <col min="9235" max="9243" width="7.375" style="155" customWidth="1"/>
    <col min="9244" max="9244" width="8.125" style="155" customWidth="1"/>
    <col min="9245" max="9250" width="7.375" style="155" customWidth="1"/>
    <col min="9251" max="9252" width="6.625" style="155" customWidth="1"/>
    <col min="9253" max="9253" width="7.625" style="155" customWidth="1"/>
    <col min="9254" max="9254" width="8.125" style="155" customWidth="1"/>
    <col min="9255" max="9256" width="4.875" style="155" customWidth="1"/>
    <col min="9257" max="9257" width="3.625" style="155" customWidth="1"/>
    <col min="9258" max="9258" width="4.125" style="155" customWidth="1"/>
    <col min="9259" max="9259" width="2.625" style="155" customWidth="1"/>
    <col min="9260" max="9260" width="3.875" style="155" customWidth="1"/>
    <col min="9261" max="9261" width="2.625" style="155" customWidth="1"/>
    <col min="9262" max="9262" width="3.875" style="155" customWidth="1"/>
    <col min="9263" max="9265" width="2.625" style="155" customWidth="1"/>
    <col min="9266" max="9267" width="5.625" style="155" customWidth="1"/>
    <col min="9268" max="9269" width="1.625" style="155" customWidth="1"/>
    <col min="9270" max="9270" width="9.625" style="155" customWidth="1"/>
    <col min="9271" max="9271" width="6.625" style="155" customWidth="1"/>
    <col min="9272" max="9272" width="8.625" style="155" customWidth="1"/>
    <col min="9273" max="9274" width="6.625" style="155" customWidth="1"/>
    <col min="9275" max="9275" width="5.625" style="155" customWidth="1"/>
    <col min="9276" max="9276" width="8.625" style="155" customWidth="1"/>
    <col min="9277" max="9277" width="5.625" style="155" customWidth="1"/>
    <col min="9278" max="9278" width="6.625" style="155" customWidth="1"/>
    <col min="9279" max="9279" width="5.625" style="155" customWidth="1"/>
    <col min="9280" max="9280" width="8.625" style="155" customWidth="1"/>
    <col min="9281" max="9281" width="5.625" style="155" customWidth="1"/>
    <col min="9282" max="9282" width="6.625" style="155" customWidth="1"/>
    <col min="9283" max="9283" width="5.625" style="155" customWidth="1"/>
    <col min="9284" max="9284" width="8.625" style="155" customWidth="1"/>
    <col min="9285" max="9285" width="5.625" style="155" customWidth="1"/>
    <col min="9286" max="9287" width="6.625" style="155" customWidth="1"/>
    <col min="9288" max="9288" width="8.625" style="155" customWidth="1"/>
    <col min="9289" max="9290" width="6.625" style="155" customWidth="1"/>
    <col min="9291" max="9291" width="1.5" style="155" customWidth="1"/>
    <col min="9292" max="9292" width="4.625" style="155" customWidth="1"/>
    <col min="9293" max="9293" width="6.625" style="155" customWidth="1"/>
    <col min="9294" max="9294" width="4.625" style="155" customWidth="1"/>
    <col min="9295" max="9295" width="6.75" style="155" customWidth="1"/>
    <col min="9296" max="9296" width="10.125" style="155" customWidth="1"/>
    <col min="9297" max="9297" width="5.625" style="155" customWidth="1"/>
    <col min="9298" max="9298" width="4.125" style="155" customWidth="1"/>
    <col min="9299" max="9299" width="6.625" style="155" customWidth="1"/>
    <col min="9300" max="9301" width="4.125" style="155" customWidth="1"/>
    <col min="9302" max="9302" width="6.625" style="155" customWidth="1"/>
    <col min="9303" max="9303" width="4.25" style="155" customWidth="1"/>
    <col min="9304" max="9304" width="6.625" style="155" customWidth="1"/>
    <col min="9305" max="9305" width="8.625" style="155" customWidth="1"/>
    <col min="9306" max="9488" width="9" style="155"/>
    <col min="9489" max="9489" width="1.625" style="155" customWidth="1"/>
    <col min="9490" max="9490" width="9.625" style="155" customWidth="1"/>
    <col min="9491" max="9499" width="7.375" style="155" customWidth="1"/>
    <col min="9500" max="9500" width="8.125" style="155" customWidth="1"/>
    <col min="9501" max="9506" width="7.375" style="155" customWidth="1"/>
    <col min="9507" max="9508" width="6.625" style="155" customWidth="1"/>
    <col min="9509" max="9509" width="7.625" style="155" customWidth="1"/>
    <col min="9510" max="9510" width="8.125" style="155" customWidth="1"/>
    <col min="9511" max="9512" width="4.875" style="155" customWidth="1"/>
    <col min="9513" max="9513" width="3.625" style="155" customWidth="1"/>
    <col min="9514" max="9514" width="4.125" style="155" customWidth="1"/>
    <col min="9515" max="9515" width="2.625" style="155" customWidth="1"/>
    <col min="9516" max="9516" width="3.875" style="155" customWidth="1"/>
    <col min="9517" max="9517" width="2.625" style="155" customWidth="1"/>
    <col min="9518" max="9518" width="3.875" style="155" customWidth="1"/>
    <col min="9519" max="9521" width="2.625" style="155" customWidth="1"/>
    <col min="9522" max="9523" width="5.625" style="155" customWidth="1"/>
    <col min="9524" max="9525" width="1.625" style="155" customWidth="1"/>
    <col min="9526" max="9526" width="9.625" style="155" customWidth="1"/>
    <col min="9527" max="9527" width="6.625" style="155" customWidth="1"/>
    <col min="9528" max="9528" width="8.625" style="155" customWidth="1"/>
    <col min="9529" max="9530" width="6.625" style="155" customWidth="1"/>
    <col min="9531" max="9531" width="5.625" style="155" customWidth="1"/>
    <col min="9532" max="9532" width="8.625" style="155" customWidth="1"/>
    <col min="9533" max="9533" width="5.625" style="155" customWidth="1"/>
    <col min="9534" max="9534" width="6.625" style="155" customWidth="1"/>
    <col min="9535" max="9535" width="5.625" style="155" customWidth="1"/>
    <col min="9536" max="9536" width="8.625" style="155" customWidth="1"/>
    <col min="9537" max="9537" width="5.625" style="155" customWidth="1"/>
    <col min="9538" max="9538" width="6.625" style="155" customWidth="1"/>
    <col min="9539" max="9539" width="5.625" style="155" customWidth="1"/>
    <col min="9540" max="9540" width="8.625" style="155" customWidth="1"/>
    <col min="9541" max="9541" width="5.625" style="155" customWidth="1"/>
    <col min="9542" max="9543" width="6.625" style="155" customWidth="1"/>
    <col min="9544" max="9544" width="8.625" style="155" customWidth="1"/>
    <col min="9545" max="9546" width="6.625" style="155" customWidth="1"/>
    <col min="9547" max="9547" width="1.5" style="155" customWidth="1"/>
    <col min="9548" max="9548" width="4.625" style="155" customWidth="1"/>
    <col min="9549" max="9549" width="6.625" style="155" customWidth="1"/>
    <col min="9550" max="9550" width="4.625" style="155" customWidth="1"/>
    <col min="9551" max="9551" width="6.75" style="155" customWidth="1"/>
    <col min="9552" max="9552" width="10.125" style="155" customWidth="1"/>
    <col min="9553" max="9553" width="5.625" style="155" customWidth="1"/>
    <col min="9554" max="9554" width="4.125" style="155" customWidth="1"/>
    <col min="9555" max="9555" width="6.625" style="155" customWidth="1"/>
    <col min="9556" max="9557" width="4.125" style="155" customWidth="1"/>
    <col min="9558" max="9558" width="6.625" style="155" customWidth="1"/>
    <col min="9559" max="9559" width="4.25" style="155" customWidth="1"/>
    <col min="9560" max="9560" width="6.625" style="155" customWidth="1"/>
    <col min="9561" max="9561" width="8.625" style="155" customWidth="1"/>
    <col min="9562" max="9744" width="9" style="155"/>
    <col min="9745" max="9745" width="1.625" style="155" customWidth="1"/>
    <col min="9746" max="9746" width="9.625" style="155" customWidth="1"/>
    <col min="9747" max="9755" width="7.375" style="155" customWidth="1"/>
    <col min="9756" max="9756" width="8.125" style="155" customWidth="1"/>
    <col min="9757" max="9762" width="7.375" style="155" customWidth="1"/>
    <col min="9763" max="9764" width="6.625" style="155" customWidth="1"/>
    <col min="9765" max="9765" width="7.625" style="155" customWidth="1"/>
    <col min="9766" max="9766" width="8.125" style="155" customWidth="1"/>
    <col min="9767" max="9768" width="4.875" style="155" customWidth="1"/>
    <col min="9769" max="9769" width="3.625" style="155" customWidth="1"/>
    <col min="9770" max="9770" width="4.125" style="155" customWidth="1"/>
    <col min="9771" max="9771" width="2.625" style="155" customWidth="1"/>
    <col min="9772" max="9772" width="3.875" style="155" customWidth="1"/>
    <col min="9773" max="9773" width="2.625" style="155" customWidth="1"/>
    <col min="9774" max="9774" width="3.875" style="155" customWidth="1"/>
    <col min="9775" max="9777" width="2.625" style="155" customWidth="1"/>
    <col min="9778" max="9779" width="5.625" style="155" customWidth="1"/>
    <col min="9780" max="9781" width="1.625" style="155" customWidth="1"/>
    <col min="9782" max="9782" width="9.625" style="155" customWidth="1"/>
    <col min="9783" max="9783" width="6.625" style="155" customWidth="1"/>
    <col min="9784" max="9784" width="8.625" style="155" customWidth="1"/>
    <col min="9785" max="9786" width="6.625" style="155" customWidth="1"/>
    <col min="9787" max="9787" width="5.625" style="155" customWidth="1"/>
    <col min="9788" max="9788" width="8.625" style="155" customWidth="1"/>
    <col min="9789" max="9789" width="5.625" style="155" customWidth="1"/>
    <col min="9790" max="9790" width="6.625" style="155" customWidth="1"/>
    <col min="9791" max="9791" width="5.625" style="155" customWidth="1"/>
    <col min="9792" max="9792" width="8.625" style="155" customWidth="1"/>
    <col min="9793" max="9793" width="5.625" style="155" customWidth="1"/>
    <col min="9794" max="9794" width="6.625" style="155" customWidth="1"/>
    <col min="9795" max="9795" width="5.625" style="155" customWidth="1"/>
    <col min="9796" max="9796" width="8.625" style="155" customWidth="1"/>
    <col min="9797" max="9797" width="5.625" style="155" customWidth="1"/>
    <col min="9798" max="9799" width="6.625" style="155" customWidth="1"/>
    <col min="9800" max="9800" width="8.625" style="155" customWidth="1"/>
    <col min="9801" max="9802" width="6.625" style="155" customWidth="1"/>
    <col min="9803" max="9803" width="1.5" style="155" customWidth="1"/>
    <col min="9804" max="9804" width="4.625" style="155" customWidth="1"/>
    <col min="9805" max="9805" width="6.625" style="155" customWidth="1"/>
    <col min="9806" max="9806" width="4.625" style="155" customWidth="1"/>
    <col min="9807" max="9807" width="6.75" style="155" customWidth="1"/>
    <col min="9808" max="9808" width="10.125" style="155" customWidth="1"/>
    <col min="9809" max="9809" width="5.625" style="155" customWidth="1"/>
    <col min="9810" max="9810" width="4.125" style="155" customWidth="1"/>
    <col min="9811" max="9811" width="6.625" style="155" customWidth="1"/>
    <col min="9812" max="9813" width="4.125" style="155" customWidth="1"/>
    <col min="9814" max="9814" width="6.625" style="155" customWidth="1"/>
    <col min="9815" max="9815" width="4.25" style="155" customWidth="1"/>
    <col min="9816" max="9816" width="6.625" style="155" customWidth="1"/>
    <col min="9817" max="9817" width="8.625" style="155" customWidth="1"/>
    <col min="9818" max="10000" width="9" style="155"/>
    <col min="10001" max="10001" width="1.625" style="155" customWidth="1"/>
    <col min="10002" max="10002" width="9.625" style="155" customWidth="1"/>
    <col min="10003" max="10011" width="7.375" style="155" customWidth="1"/>
    <col min="10012" max="10012" width="8.125" style="155" customWidth="1"/>
    <col min="10013" max="10018" width="7.375" style="155" customWidth="1"/>
    <col min="10019" max="10020" width="6.625" style="155" customWidth="1"/>
    <col min="10021" max="10021" width="7.625" style="155" customWidth="1"/>
    <col min="10022" max="10022" width="8.125" style="155" customWidth="1"/>
    <col min="10023" max="10024" width="4.875" style="155" customWidth="1"/>
    <col min="10025" max="10025" width="3.625" style="155" customWidth="1"/>
    <col min="10026" max="10026" width="4.125" style="155" customWidth="1"/>
    <col min="10027" max="10027" width="2.625" style="155" customWidth="1"/>
    <col min="10028" max="10028" width="3.875" style="155" customWidth="1"/>
    <col min="10029" max="10029" width="2.625" style="155" customWidth="1"/>
    <col min="10030" max="10030" width="3.875" style="155" customWidth="1"/>
    <col min="10031" max="10033" width="2.625" style="155" customWidth="1"/>
    <col min="10034" max="10035" width="5.625" style="155" customWidth="1"/>
    <col min="10036" max="10037" width="1.625" style="155" customWidth="1"/>
    <col min="10038" max="10038" width="9.625" style="155" customWidth="1"/>
    <col min="10039" max="10039" width="6.625" style="155" customWidth="1"/>
    <col min="10040" max="10040" width="8.625" style="155" customWidth="1"/>
    <col min="10041" max="10042" width="6.625" style="155" customWidth="1"/>
    <col min="10043" max="10043" width="5.625" style="155" customWidth="1"/>
    <col min="10044" max="10044" width="8.625" style="155" customWidth="1"/>
    <col min="10045" max="10045" width="5.625" style="155" customWidth="1"/>
    <col min="10046" max="10046" width="6.625" style="155" customWidth="1"/>
    <col min="10047" max="10047" width="5.625" style="155" customWidth="1"/>
    <col min="10048" max="10048" width="8.625" style="155" customWidth="1"/>
    <col min="10049" max="10049" width="5.625" style="155" customWidth="1"/>
    <col min="10050" max="10050" width="6.625" style="155" customWidth="1"/>
    <col min="10051" max="10051" width="5.625" style="155" customWidth="1"/>
    <col min="10052" max="10052" width="8.625" style="155" customWidth="1"/>
    <col min="10053" max="10053" width="5.625" style="155" customWidth="1"/>
    <col min="10054" max="10055" width="6.625" style="155" customWidth="1"/>
    <col min="10056" max="10056" width="8.625" style="155" customWidth="1"/>
    <col min="10057" max="10058" width="6.625" style="155" customWidth="1"/>
    <col min="10059" max="10059" width="1.5" style="155" customWidth="1"/>
    <col min="10060" max="10060" width="4.625" style="155" customWidth="1"/>
    <col min="10061" max="10061" width="6.625" style="155" customWidth="1"/>
    <col min="10062" max="10062" width="4.625" style="155" customWidth="1"/>
    <col min="10063" max="10063" width="6.75" style="155" customWidth="1"/>
    <col min="10064" max="10064" width="10.125" style="155" customWidth="1"/>
    <col min="10065" max="10065" width="5.625" style="155" customWidth="1"/>
    <col min="10066" max="10066" width="4.125" style="155" customWidth="1"/>
    <col min="10067" max="10067" width="6.625" style="155" customWidth="1"/>
    <col min="10068" max="10069" width="4.125" style="155" customWidth="1"/>
    <col min="10070" max="10070" width="6.625" style="155" customWidth="1"/>
    <col min="10071" max="10071" width="4.25" style="155" customWidth="1"/>
    <col min="10072" max="10072" width="6.625" style="155" customWidth="1"/>
    <col min="10073" max="10073" width="8.625" style="155" customWidth="1"/>
    <col min="10074" max="10256" width="9" style="155"/>
    <col min="10257" max="10257" width="1.625" style="155" customWidth="1"/>
    <col min="10258" max="10258" width="9.625" style="155" customWidth="1"/>
    <col min="10259" max="10267" width="7.375" style="155" customWidth="1"/>
    <col min="10268" max="10268" width="8.125" style="155" customWidth="1"/>
    <col min="10269" max="10274" width="7.375" style="155" customWidth="1"/>
    <col min="10275" max="10276" width="6.625" style="155" customWidth="1"/>
    <col min="10277" max="10277" width="7.625" style="155" customWidth="1"/>
    <col min="10278" max="10278" width="8.125" style="155" customWidth="1"/>
    <col min="10279" max="10280" width="4.875" style="155" customWidth="1"/>
    <col min="10281" max="10281" width="3.625" style="155" customWidth="1"/>
    <col min="10282" max="10282" width="4.125" style="155" customWidth="1"/>
    <col min="10283" max="10283" width="2.625" style="155" customWidth="1"/>
    <col min="10284" max="10284" width="3.875" style="155" customWidth="1"/>
    <col min="10285" max="10285" width="2.625" style="155" customWidth="1"/>
    <col min="10286" max="10286" width="3.875" style="155" customWidth="1"/>
    <col min="10287" max="10289" width="2.625" style="155" customWidth="1"/>
    <col min="10290" max="10291" width="5.625" style="155" customWidth="1"/>
    <col min="10292" max="10293" width="1.625" style="155" customWidth="1"/>
    <col min="10294" max="10294" width="9.625" style="155" customWidth="1"/>
    <col min="10295" max="10295" width="6.625" style="155" customWidth="1"/>
    <col min="10296" max="10296" width="8.625" style="155" customWidth="1"/>
    <col min="10297" max="10298" width="6.625" style="155" customWidth="1"/>
    <col min="10299" max="10299" width="5.625" style="155" customWidth="1"/>
    <col min="10300" max="10300" width="8.625" style="155" customWidth="1"/>
    <col min="10301" max="10301" width="5.625" style="155" customWidth="1"/>
    <col min="10302" max="10302" width="6.625" style="155" customWidth="1"/>
    <col min="10303" max="10303" width="5.625" style="155" customWidth="1"/>
    <col min="10304" max="10304" width="8.625" style="155" customWidth="1"/>
    <col min="10305" max="10305" width="5.625" style="155" customWidth="1"/>
    <col min="10306" max="10306" width="6.625" style="155" customWidth="1"/>
    <col min="10307" max="10307" width="5.625" style="155" customWidth="1"/>
    <col min="10308" max="10308" width="8.625" style="155" customWidth="1"/>
    <col min="10309" max="10309" width="5.625" style="155" customWidth="1"/>
    <col min="10310" max="10311" width="6.625" style="155" customWidth="1"/>
    <col min="10312" max="10312" width="8.625" style="155" customWidth="1"/>
    <col min="10313" max="10314" width="6.625" style="155" customWidth="1"/>
    <col min="10315" max="10315" width="1.5" style="155" customWidth="1"/>
    <col min="10316" max="10316" width="4.625" style="155" customWidth="1"/>
    <col min="10317" max="10317" width="6.625" style="155" customWidth="1"/>
    <col min="10318" max="10318" width="4.625" style="155" customWidth="1"/>
    <col min="10319" max="10319" width="6.75" style="155" customWidth="1"/>
    <col min="10320" max="10320" width="10.125" style="155" customWidth="1"/>
    <col min="10321" max="10321" width="5.625" style="155" customWidth="1"/>
    <col min="10322" max="10322" width="4.125" style="155" customWidth="1"/>
    <col min="10323" max="10323" width="6.625" style="155" customWidth="1"/>
    <col min="10324" max="10325" width="4.125" style="155" customWidth="1"/>
    <col min="10326" max="10326" width="6.625" style="155" customWidth="1"/>
    <col min="10327" max="10327" width="4.25" style="155" customWidth="1"/>
    <col min="10328" max="10328" width="6.625" style="155" customWidth="1"/>
    <col min="10329" max="10329" width="8.625" style="155" customWidth="1"/>
    <col min="10330" max="10512" width="9" style="155"/>
    <col min="10513" max="10513" width="1.625" style="155" customWidth="1"/>
    <col min="10514" max="10514" width="9.625" style="155" customWidth="1"/>
    <col min="10515" max="10523" width="7.375" style="155" customWidth="1"/>
    <col min="10524" max="10524" width="8.125" style="155" customWidth="1"/>
    <col min="10525" max="10530" width="7.375" style="155" customWidth="1"/>
    <col min="10531" max="10532" width="6.625" style="155" customWidth="1"/>
    <col min="10533" max="10533" width="7.625" style="155" customWidth="1"/>
    <col min="10534" max="10534" width="8.125" style="155" customWidth="1"/>
    <col min="10535" max="10536" width="4.875" style="155" customWidth="1"/>
    <col min="10537" max="10537" width="3.625" style="155" customWidth="1"/>
    <col min="10538" max="10538" width="4.125" style="155" customWidth="1"/>
    <col min="10539" max="10539" width="2.625" style="155" customWidth="1"/>
    <col min="10540" max="10540" width="3.875" style="155" customWidth="1"/>
    <col min="10541" max="10541" width="2.625" style="155" customWidth="1"/>
    <col min="10542" max="10542" width="3.875" style="155" customWidth="1"/>
    <col min="10543" max="10545" width="2.625" style="155" customWidth="1"/>
    <col min="10546" max="10547" width="5.625" style="155" customWidth="1"/>
    <col min="10548" max="10549" width="1.625" style="155" customWidth="1"/>
    <col min="10550" max="10550" width="9.625" style="155" customWidth="1"/>
    <col min="10551" max="10551" width="6.625" style="155" customWidth="1"/>
    <col min="10552" max="10552" width="8.625" style="155" customWidth="1"/>
    <col min="10553" max="10554" width="6.625" style="155" customWidth="1"/>
    <col min="10555" max="10555" width="5.625" style="155" customWidth="1"/>
    <col min="10556" max="10556" width="8.625" style="155" customWidth="1"/>
    <col min="10557" max="10557" width="5.625" style="155" customWidth="1"/>
    <col min="10558" max="10558" width="6.625" style="155" customWidth="1"/>
    <col min="10559" max="10559" width="5.625" style="155" customWidth="1"/>
    <col min="10560" max="10560" width="8.625" style="155" customWidth="1"/>
    <col min="10561" max="10561" width="5.625" style="155" customWidth="1"/>
    <col min="10562" max="10562" width="6.625" style="155" customWidth="1"/>
    <col min="10563" max="10563" width="5.625" style="155" customWidth="1"/>
    <col min="10564" max="10564" width="8.625" style="155" customWidth="1"/>
    <col min="10565" max="10565" width="5.625" style="155" customWidth="1"/>
    <col min="10566" max="10567" width="6.625" style="155" customWidth="1"/>
    <col min="10568" max="10568" width="8.625" style="155" customWidth="1"/>
    <col min="10569" max="10570" width="6.625" style="155" customWidth="1"/>
    <col min="10571" max="10571" width="1.5" style="155" customWidth="1"/>
    <col min="10572" max="10572" width="4.625" style="155" customWidth="1"/>
    <col min="10573" max="10573" width="6.625" style="155" customWidth="1"/>
    <col min="10574" max="10574" width="4.625" style="155" customWidth="1"/>
    <col min="10575" max="10575" width="6.75" style="155" customWidth="1"/>
    <col min="10576" max="10576" width="10.125" style="155" customWidth="1"/>
    <col min="10577" max="10577" width="5.625" style="155" customWidth="1"/>
    <col min="10578" max="10578" width="4.125" style="155" customWidth="1"/>
    <col min="10579" max="10579" width="6.625" style="155" customWidth="1"/>
    <col min="10580" max="10581" width="4.125" style="155" customWidth="1"/>
    <col min="10582" max="10582" width="6.625" style="155" customWidth="1"/>
    <col min="10583" max="10583" width="4.25" style="155" customWidth="1"/>
    <col min="10584" max="10584" width="6.625" style="155" customWidth="1"/>
    <col min="10585" max="10585" width="8.625" style="155" customWidth="1"/>
    <col min="10586" max="10768" width="9" style="155"/>
    <col min="10769" max="10769" width="1.625" style="155" customWidth="1"/>
    <col min="10770" max="10770" width="9.625" style="155" customWidth="1"/>
    <col min="10771" max="10779" width="7.375" style="155" customWidth="1"/>
    <col min="10780" max="10780" width="8.125" style="155" customWidth="1"/>
    <col min="10781" max="10786" width="7.375" style="155" customWidth="1"/>
    <col min="10787" max="10788" width="6.625" style="155" customWidth="1"/>
    <col min="10789" max="10789" width="7.625" style="155" customWidth="1"/>
    <col min="10790" max="10790" width="8.125" style="155" customWidth="1"/>
    <col min="10791" max="10792" width="4.875" style="155" customWidth="1"/>
    <col min="10793" max="10793" width="3.625" style="155" customWidth="1"/>
    <col min="10794" max="10794" width="4.125" style="155" customWidth="1"/>
    <col min="10795" max="10795" width="2.625" style="155" customWidth="1"/>
    <col min="10796" max="10796" width="3.875" style="155" customWidth="1"/>
    <col min="10797" max="10797" width="2.625" style="155" customWidth="1"/>
    <col min="10798" max="10798" width="3.875" style="155" customWidth="1"/>
    <col min="10799" max="10801" width="2.625" style="155" customWidth="1"/>
    <col min="10802" max="10803" width="5.625" style="155" customWidth="1"/>
    <col min="10804" max="10805" width="1.625" style="155" customWidth="1"/>
    <col min="10806" max="10806" width="9.625" style="155" customWidth="1"/>
    <col min="10807" max="10807" width="6.625" style="155" customWidth="1"/>
    <col min="10808" max="10808" width="8.625" style="155" customWidth="1"/>
    <col min="10809" max="10810" width="6.625" style="155" customWidth="1"/>
    <col min="10811" max="10811" width="5.625" style="155" customWidth="1"/>
    <col min="10812" max="10812" width="8.625" style="155" customWidth="1"/>
    <col min="10813" max="10813" width="5.625" style="155" customWidth="1"/>
    <col min="10814" max="10814" width="6.625" style="155" customWidth="1"/>
    <col min="10815" max="10815" width="5.625" style="155" customWidth="1"/>
    <col min="10816" max="10816" width="8.625" style="155" customWidth="1"/>
    <col min="10817" max="10817" width="5.625" style="155" customWidth="1"/>
    <col min="10818" max="10818" width="6.625" style="155" customWidth="1"/>
    <col min="10819" max="10819" width="5.625" style="155" customWidth="1"/>
    <col min="10820" max="10820" width="8.625" style="155" customWidth="1"/>
    <col min="10821" max="10821" width="5.625" style="155" customWidth="1"/>
    <col min="10822" max="10823" width="6.625" style="155" customWidth="1"/>
    <col min="10824" max="10824" width="8.625" style="155" customWidth="1"/>
    <col min="10825" max="10826" width="6.625" style="155" customWidth="1"/>
    <col min="10827" max="10827" width="1.5" style="155" customWidth="1"/>
    <col min="10828" max="10828" width="4.625" style="155" customWidth="1"/>
    <col min="10829" max="10829" width="6.625" style="155" customWidth="1"/>
    <col min="10830" max="10830" width="4.625" style="155" customWidth="1"/>
    <col min="10831" max="10831" width="6.75" style="155" customWidth="1"/>
    <col min="10832" max="10832" width="10.125" style="155" customWidth="1"/>
    <col min="10833" max="10833" width="5.625" style="155" customWidth="1"/>
    <col min="10834" max="10834" width="4.125" style="155" customWidth="1"/>
    <col min="10835" max="10835" width="6.625" style="155" customWidth="1"/>
    <col min="10836" max="10837" width="4.125" style="155" customWidth="1"/>
    <col min="10838" max="10838" width="6.625" style="155" customWidth="1"/>
    <col min="10839" max="10839" width="4.25" style="155" customWidth="1"/>
    <col min="10840" max="10840" width="6.625" style="155" customWidth="1"/>
    <col min="10841" max="10841" width="8.625" style="155" customWidth="1"/>
    <col min="10842" max="11024" width="9" style="155"/>
    <col min="11025" max="11025" width="1.625" style="155" customWidth="1"/>
    <col min="11026" max="11026" width="9.625" style="155" customWidth="1"/>
    <col min="11027" max="11035" width="7.375" style="155" customWidth="1"/>
    <col min="11036" max="11036" width="8.125" style="155" customWidth="1"/>
    <col min="11037" max="11042" width="7.375" style="155" customWidth="1"/>
    <col min="11043" max="11044" width="6.625" style="155" customWidth="1"/>
    <col min="11045" max="11045" width="7.625" style="155" customWidth="1"/>
    <col min="11046" max="11046" width="8.125" style="155" customWidth="1"/>
    <col min="11047" max="11048" width="4.875" style="155" customWidth="1"/>
    <col min="11049" max="11049" width="3.625" style="155" customWidth="1"/>
    <col min="11050" max="11050" width="4.125" style="155" customWidth="1"/>
    <col min="11051" max="11051" width="2.625" style="155" customWidth="1"/>
    <col min="11052" max="11052" width="3.875" style="155" customWidth="1"/>
    <col min="11053" max="11053" width="2.625" style="155" customWidth="1"/>
    <col min="11054" max="11054" width="3.875" style="155" customWidth="1"/>
    <col min="11055" max="11057" width="2.625" style="155" customWidth="1"/>
    <col min="11058" max="11059" width="5.625" style="155" customWidth="1"/>
    <col min="11060" max="11061" width="1.625" style="155" customWidth="1"/>
    <col min="11062" max="11062" width="9.625" style="155" customWidth="1"/>
    <col min="11063" max="11063" width="6.625" style="155" customWidth="1"/>
    <col min="11064" max="11064" width="8.625" style="155" customWidth="1"/>
    <col min="11065" max="11066" width="6.625" style="155" customWidth="1"/>
    <col min="11067" max="11067" width="5.625" style="155" customWidth="1"/>
    <col min="11068" max="11068" width="8.625" style="155" customWidth="1"/>
    <col min="11069" max="11069" width="5.625" style="155" customWidth="1"/>
    <col min="11070" max="11070" width="6.625" style="155" customWidth="1"/>
    <col min="11071" max="11071" width="5.625" style="155" customWidth="1"/>
    <col min="11072" max="11072" width="8.625" style="155" customWidth="1"/>
    <col min="11073" max="11073" width="5.625" style="155" customWidth="1"/>
    <col min="11074" max="11074" width="6.625" style="155" customWidth="1"/>
    <col min="11075" max="11075" width="5.625" style="155" customWidth="1"/>
    <col min="11076" max="11076" width="8.625" style="155" customWidth="1"/>
    <col min="11077" max="11077" width="5.625" style="155" customWidth="1"/>
    <col min="11078" max="11079" width="6.625" style="155" customWidth="1"/>
    <col min="11080" max="11080" width="8.625" style="155" customWidth="1"/>
    <col min="11081" max="11082" width="6.625" style="155" customWidth="1"/>
    <col min="11083" max="11083" width="1.5" style="155" customWidth="1"/>
    <col min="11084" max="11084" width="4.625" style="155" customWidth="1"/>
    <col min="11085" max="11085" width="6.625" style="155" customWidth="1"/>
    <col min="11086" max="11086" width="4.625" style="155" customWidth="1"/>
    <col min="11087" max="11087" width="6.75" style="155" customWidth="1"/>
    <col min="11088" max="11088" width="10.125" style="155" customWidth="1"/>
    <col min="11089" max="11089" width="5.625" style="155" customWidth="1"/>
    <col min="11090" max="11090" width="4.125" style="155" customWidth="1"/>
    <col min="11091" max="11091" width="6.625" style="155" customWidth="1"/>
    <col min="11092" max="11093" width="4.125" style="155" customWidth="1"/>
    <col min="11094" max="11094" width="6.625" style="155" customWidth="1"/>
    <col min="11095" max="11095" width="4.25" style="155" customWidth="1"/>
    <col min="11096" max="11096" width="6.625" style="155" customWidth="1"/>
    <col min="11097" max="11097" width="8.625" style="155" customWidth="1"/>
    <col min="11098" max="11280" width="9" style="155"/>
    <col min="11281" max="11281" width="1.625" style="155" customWidth="1"/>
    <col min="11282" max="11282" width="9.625" style="155" customWidth="1"/>
    <col min="11283" max="11291" width="7.375" style="155" customWidth="1"/>
    <col min="11292" max="11292" width="8.125" style="155" customWidth="1"/>
    <col min="11293" max="11298" width="7.375" style="155" customWidth="1"/>
    <col min="11299" max="11300" width="6.625" style="155" customWidth="1"/>
    <col min="11301" max="11301" width="7.625" style="155" customWidth="1"/>
    <col min="11302" max="11302" width="8.125" style="155" customWidth="1"/>
    <col min="11303" max="11304" width="4.875" style="155" customWidth="1"/>
    <col min="11305" max="11305" width="3.625" style="155" customWidth="1"/>
    <col min="11306" max="11306" width="4.125" style="155" customWidth="1"/>
    <col min="11307" max="11307" width="2.625" style="155" customWidth="1"/>
    <col min="11308" max="11308" width="3.875" style="155" customWidth="1"/>
    <col min="11309" max="11309" width="2.625" style="155" customWidth="1"/>
    <col min="11310" max="11310" width="3.875" style="155" customWidth="1"/>
    <col min="11311" max="11313" width="2.625" style="155" customWidth="1"/>
    <col min="11314" max="11315" width="5.625" style="155" customWidth="1"/>
    <col min="11316" max="11317" width="1.625" style="155" customWidth="1"/>
    <col min="11318" max="11318" width="9.625" style="155" customWidth="1"/>
    <col min="11319" max="11319" width="6.625" style="155" customWidth="1"/>
    <col min="11320" max="11320" width="8.625" style="155" customWidth="1"/>
    <col min="11321" max="11322" width="6.625" style="155" customWidth="1"/>
    <col min="11323" max="11323" width="5.625" style="155" customWidth="1"/>
    <col min="11324" max="11324" width="8.625" style="155" customWidth="1"/>
    <col min="11325" max="11325" width="5.625" style="155" customWidth="1"/>
    <col min="11326" max="11326" width="6.625" style="155" customWidth="1"/>
    <col min="11327" max="11327" width="5.625" style="155" customWidth="1"/>
    <col min="11328" max="11328" width="8.625" style="155" customWidth="1"/>
    <col min="11329" max="11329" width="5.625" style="155" customWidth="1"/>
    <col min="11330" max="11330" width="6.625" style="155" customWidth="1"/>
    <col min="11331" max="11331" width="5.625" style="155" customWidth="1"/>
    <col min="11332" max="11332" width="8.625" style="155" customWidth="1"/>
    <col min="11333" max="11333" width="5.625" style="155" customWidth="1"/>
    <col min="11334" max="11335" width="6.625" style="155" customWidth="1"/>
    <col min="11336" max="11336" width="8.625" style="155" customWidth="1"/>
    <col min="11337" max="11338" width="6.625" style="155" customWidth="1"/>
    <col min="11339" max="11339" width="1.5" style="155" customWidth="1"/>
    <col min="11340" max="11340" width="4.625" style="155" customWidth="1"/>
    <col min="11341" max="11341" width="6.625" style="155" customWidth="1"/>
    <col min="11342" max="11342" width="4.625" style="155" customWidth="1"/>
    <col min="11343" max="11343" width="6.75" style="155" customWidth="1"/>
    <col min="11344" max="11344" width="10.125" style="155" customWidth="1"/>
    <col min="11345" max="11345" width="5.625" style="155" customWidth="1"/>
    <col min="11346" max="11346" width="4.125" style="155" customWidth="1"/>
    <col min="11347" max="11347" width="6.625" style="155" customWidth="1"/>
    <col min="11348" max="11349" width="4.125" style="155" customWidth="1"/>
    <col min="11350" max="11350" width="6.625" style="155" customWidth="1"/>
    <col min="11351" max="11351" width="4.25" style="155" customWidth="1"/>
    <col min="11352" max="11352" width="6.625" style="155" customWidth="1"/>
    <col min="11353" max="11353" width="8.625" style="155" customWidth="1"/>
    <col min="11354" max="11536" width="9" style="155"/>
    <col min="11537" max="11537" width="1.625" style="155" customWidth="1"/>
    <col min="11538" max="11538" width="9.625" style="155" customWidth="1"/>
    <col min="11539" max="11547" width="7.375" style="155" customWidth="1"/>
    <col min="11548" max="11548" width="8.125" style="155" customWidth="1"/>
    <col min="11549" max="11554" width="7.375" style="155" customWidth="1"/>
    <col min="11555" max="11556" width="6.625" style="155" customWidth="1"/>
    <col min="11557" max="11557" width="7.625" style="155" customWidth="1"/>
    <col min="11558" max="11558" width="8.125" style="155" customWidth="1"/>
    <col min="11559" max="11560" width="4.875" style="155" customWidth="1"/>
    <col min="11561" max="11561" width="3.625" style="155" customWidth="1"/>
    <col min="11562" max="11562" width="4.125" style="155" customWidth="1"/>
    <col min="11563" max="11563" width="2.625" style="155" customWidth="1"/>
    <col min="11564" max="11564" width="3.875" style="155" customWidth="1"/>
    <col min="11565" max="11565" width="2.625" style="155" customWidth="1"/>
    <col min="11566" max="11566" width="3.875" style="155" customWidth="1"/>
    <col min="11567" max="11569" width="2.625" style="155" customWidth="1"/>
    <col min="11570" max="11571" width="5.625" style="155" customWidth="1"/>
    <col min="11572" max="11573" width="1.625" style="155" customWidth="1"/>
    <col min="11574" max="11574" width="9.625" style="155" customWidth="1"/>
    <col min="11575" max="11575" width="6.625" style="155" customWidth="1"/>
    <col min="11576" max="11576" width="8.625" style="155" customWidth="1"/>
    <col min="11577" max="11578" width="6.625" style="155" customWidth="1"/>
    <col min="11579" max="11579" width="5.625" style="155" customWidth="1"/>
    <col min="11580" max="11580" width="8.625" style="155" customWidth="1"/>
    <col min="11581" max="11581" width="5.625" style="155" customWidth="1"/>
    <col min="11582" max="11582" width="6.625" style="155" customWidth="1"/>
    <col min="11583" max="11583" width="5.625" style="155" customWidth="1"/>
    <col min="11584" max="11584" width="8.625" style="155" customWidth="1"/>
    <col min="11585" max="11585" width="5.625" style="155" customWidth="1"/>
    <col min="11586" max="11586" width="6.625" style="155" customWidth="1"/>
    <col min="11587" max="11587" width="5.625" style="155" customWidth="1"/>
    <col min="11588" max="11588" width="8.625" style="155" customWidth="1"/>
    <col min="11589" max="11589" width="5.625" style="155" customWidth="1"/>
    <col min="11590" max="11591" width="6.625" style="155" customWidth="1"/>
    <col min="11592" max="11592" width="8.625" style="155" customWidth="1"/>
    <col min="11593" max="11594" width="6.625" style="155" customWidth="1"/>
    <col min="11595" max="11595" width="1.5" style="155" customWidth="1"/>
    <col min="11596" max="11596" width="4.625" style="155" customWidth="1"/>
    <col min="11597" max="11597" width="6.625" style="155" customWidth="1"/>
    <col min="11598" max="11598" width="4.625" style="155" customWidth="1"/>
    <col min="11599" max="11599" width="6.75" style="155" customWidth="1"/>
    <col min="11600" max="11600" width="10.125" style="155" customWidth="1"/>
    <col min="11601" max="11601" width="5.625" style="155" customWidth="1"/>
    <col min="11602" max="11602" width="4.125" style="155" customWidth="1"/>
    <col min="11603" max="11603" width="6.625" style="155" customWidth="1"/>
    <col min="11604" max="11605" width="4.125" style="155" customWidth="1"/>
    <col min="11606" max="11606" width="6.625" style="155" customWidth="1"/>
    <col min="11607" max="11607" width="4.25" style="155" customWidth="1"/>
    <col min="11608" max="11608" width="6.625" style="155" customWidth="1"/>
    <col min="11609" max="11609" width="8.625" style="155" customWidth="1"/>
    <col min="11610" max="11792" width="9" style="155"/>
    <col min="11793" max="11793" width="1.625" style="155" customWidth="1"/>
    <col min="11794" max="11794" width="9.625" style="155" customWidth="1"/>
    <col min="11795" max="11803" width="7.375" style="155" customWidth="1"/>
    <col min="11804" max="11804" width="8.125" style="155" customWidth="1"/>
    <col min="11805" max="11810" width="7.375" style="155" customWidth="1"/>
    <col min="11811" max="11812" width="6.625" style="155" customWidth="1"/>
    <col min="11813" max="11813" width="7.625" style="155" customWidth="1"/>
    <col min="11814" max="11814" width="8.125" style="155" customWidth="1"/>
    <col min="11815" max="11816" width="4.875" style="155" customWidth="1"/>
    <col min="11817" max="11817" width="3.625" style="155" customWidth="1"/>
    <col min="11818" max="11818" width="4.125" style="155" customWidth="1"/>
    <col min="11819" max="11819" width="2.625" style="155" customWidth="1"/>
    <col min="11820" max="11820" width="3.875" style="155" customWidth="1"/>
    <col min="11821" max="11821" width="2.625" style="155" customWidth="1"/>
    <col min="11822" max="11822" width="3.875" style="155" customWidth="1"/>
    <col min="11823" max="11825" width="2.625" style="155" customWidth="1"/>
    <col min="11826" max="11827" width="5.625" style="155" customWidth="1"/>
    <col min="11828" max="11829" width="1.625" style="155" customWidth="1"/>
    <col min="11830" max="11830" width="9.625" style="155" customWidth="1"/>
    <col min="11831" max="11831" width="6.625" style="155" customWidth="1"/>
    <col min="11832" max="11832" width="8.625" style="155" customWidth="1"/>
    <col min="11833" max="11834" width="6.625" style="155" customWidth="1"/>
    <col min="11835" max="11835" width="5.625" style="155" customWidth="1"/>
    <col min="11836" max="11836" width="8.625" style="155" customWidth="1"/>
    <col min="11837" max="11837" width="5.625" style="155" customWidth="1"/>
    <col min="11838" max="11838" width="6.625" style="155" customWidth="1"/>
    <col min="11839" max="11839" width="5.625" style="155" customWidth="1"/>
    <col min="11840" max="11840" width="8.625" style="155" customWidth="1"/>
    <col min="11841" max="11841" width="5.625" style="155" customWidth="1"/>
    <col min="11842" max="11842" width="6.625" style="155" customWidth="1"/>
    <col min="11843" max="11843" width="5.625" style="155" customWidth="1"/>
    <col min="11844" max="11844" width="8.625" style="155" customWidth="1"/>
    <col min="11845" max="11845" width="5.625" style="155" customWidth="1"/>
    <col min="11846" max="11847" width="6.625" style="155" customWidth="1"/>
    <col min="11848" max="11848" width="8.625" style="155" customWidth="1"/>
    <col min="11849" max="11850" width="6.625" style="155" customWidth="1"/>
    <col min="11851" max="11851" width="1.5" style="155" customWidth="1"/>
    <col min="11852" max="11852" width="4.625" style="155" customWidth="1"/>
    <col min="11853" max="11853" width="6.625" style="155" customWidth="1"/>
    <col min="11854" max="11854" width="4.625" style="155" customWidth="1"/>
    <col min="11855" max="11855" width="6.75" style="155" customWidth="1"/>
    <col min="11856" max="11856" width="10.125" style="155" customWidth="1"/>
    <col min="11857" max="11857" width="5.625" style="155" customWidth="1"/>
    <col min="11858" max="11858" width="4.125" style="155" customWidth="1"/>
    <col min="11859" max="11859" width="6.625" style="155" customWidth="1"/>
    <col min="11860" max="11861" width="4.125" style="155" customWidth="1"/>
    <col min="11862" max="11862" width="6.625" style="155" customWidth="1"/>
    <col min="11863" max="11863" width="4.25" style="155" customWidth="1"/>
    <col min="11864" max="11864" width="6.625" style="155" customWidth="1"/>
    <col min="11865" max="11865" width="8.625" style="155" customWidth="1"/>
    <col min="11866" max="12048" width="9" style="155"/>
    <col min="12049" max="12049" width="1.625" style="155" customWidth="1"/>
    <col min="12050" max="12050" width="9.625" style="155" customWidth="1"/>
    <col min="12051" max="12059" width="7.375" style="155" customWidth="1"/>
    <col min="12060" max="12060" width="8.125" style="155" customWidth="1"/>
    <col min="12061" max="12066" width="7.375" style="155" customWidth="1"/>
    <col min="12067" max="12068" width="6.625" style="155" customWidth="1"/>
    <col min="12069" max="12069" width="7.625" style="155" customWidth="1"/>
    <col min="12070" max="12070" width="8.125" style="155" customWidth="1"/>
    <col min="12071" max="12072" width="4.875" style="155" customWidth="1"/>
    <col min="12073" max="12073" width="3.625" style="155" customWidth="1"/>
    <col min="12074" max="12074" width="4.125" style="155" customWidth="1"/>
    <col min="12075" max="12075" width="2.625" style="155" customWidth="1"/>
    <col min="12076" max="12076" width="3.875" style="155" customWidth="1"/>
    <col min="12077" max="12077" width="2.625" style="155" customWidth="1"/>
    <col min="12078" max="12078" width="3.875" style="155" customWidth="1"/>
    <col min="12079" max="12081" width="2.625" style="155" customWidth="1"/>
    <col min="12082" max="12083" width="5.625" style="155" customWidth="1"/>
    <col min="12084" max="12085" width="1.625" style="155" customWidth="1"/>
    <col min="12086" max="12086" width="9.625" style="155" customWidth="1"/>
    <col min="12087" max="12087" width="6.625" style="155" customWidth="1"/>
    <col min="12088" max="12088" width="8.625" style="155" customWidth="1"/>
    <col min="12089" max="12090" width="6.625" style="155" customWidth="1"/>
    <col min="12091" max="12091" width="5.625" style="155" customWidth="1"/>
    <col min="12092" max="12092" width="8.625" style="155" customWidth="1"/>
    <col min="12093" max="12093" width="5.625" style="155" customWidth="1"/>
    <col min="12094" max="12094" width="6.625" style="155" customWidth="1"/>
    <col min="12095" max="12095" width="5.625" style="155" customWidth="1"/>
    <col min="12096" max="12096" width="8.625" style="155" customWidth="1"/>
    <col min="12097" max="12097" width="5.625" style="155" customWidth="1"/>
    <col min="12098" max="12098" width="6.625" style="155" customWidth="1"/>
    <col min="12099" max="12099" width="5.625" style="155" customWidth="1"/>
    <col min="12100" max="12100" width="8.625" style="155" customWidth="1"/>
    <col min="12101" max="12101" width="5.625" style="155" customWidth="1"/>
    <col min="12102" max="12103" width="6.625" style="155" customWidth="1"/>
    <col min="12104" max="12104" width="8.625" style="155" customWidth="1"/>
    <col min="12105" max="12106" width="6.625" style="155" customWidth="1"/>
    <col min="12107" max="12107" width="1.5" style="155" customWidth="1"/>
    <col min="12108" max="12108" width="4.625" style="155" customWidth="1"/>
    <col min="12109" max="12109" width="6.625" style="155" customWidth="1"/>
    <col min="12110" max="12110" width="4.625" style="155" customWidth="1"/>
    <col min="12111" max="12111" width="6.75" style="155" customWidth="1"/>
    <col min="12112" max="12112" width="10.125" style="155" customWidth="1"/>
    <col min="12113" max="12113" width="5.625" style="155" customWidth="1"/>
    <col min="12114" max="12114" width="4.125" style="155" customWidth="1"/>
    <col min="12115" max="12115" width="6.625" style="155" customWidth="1"/>
    <col min="12116" max="12117" width="4.125" style="155" customWidth="1"/>
    <col min="12118" max="12118" width="6.625" style="155" customWidth="1"/>
    <col min="12119" max="12119" width="4.25" style="155" customWidth="1"/>
    <col min="12120" max="12120" width="6.625" style="155" customWidth="1"/>
    <col min="12121" max="12121" width="8.625" style="155" customWidth="1"/>
    <col min="12122" max="12304" width="9" style="155"/>
    <col min="12305" max="12305" width="1.625" style="155" customWidth="1"/>
    <col min="12306" max="12306" width="9.625" style="155" customWidth="1"/>
    <col min="12307" max="12315" width="7.375" style="155" customWidth="1"/>
    <col min="12316" max="12316" width="8.125" style="155" customWidth="1"/>
    <col min="12317" max="12322" width="7.375" style="155" customWidth="1"/>
    <col min="12323" max="12324" width="6.625" style="155" customWidth="1"/>
    <col min="12325" max="12325" width="7.625" style="155" customWidth="1"/>
    <col min="12326" max="12326" width="8.125" style="155" customWidth="1"/>
    <col min="12327" max="12328" width="4.875" style="155" customWidth="1"/>
    <col min="12329" max="12329" width="3.625" style="155" customWidth="1"/>
    <col min="12330" max="12330" width="4.125" style="155" customWidth="1"/>
    <col min="12331" max="12331" width="2.625" style="155" customWidth="1"/>
    <col min="12332" max="12332" width="3.875" style="155" customWidth="1"/>
    <col min="12333" max="12333" width="2.625" style="155" customWidth="1"/>
    <col min="12334" max="12334" width="3.875" style="155" customWidth="1"/>
    <col min="12335" max="12337" width="2.625" style="155" customWidth="1"/>
    <col min="12338" max="12339" width="5.625" style="155" customWidth="1"/>
    <col min="12340" max="12341" width="1.625" style="155" customWidth="1"/>
    <col min="12342" max="12342" width="9.625" style="155" customWidth="1"/>
    <col min="12343" max="12343" width="6.625" style="155" customWidth="1"/>
    <col min="12344" max="12344" width="8.625" style="155" customWidth="1"/>
    <col min="12345" max="12346" width="6.625" style="155" customWidth="1"/>
    <col min="12347" max="12347" width="5.625" style="155" customWidth="1"/>
    <col min="12348" max="12348" width="8.625" style="155" customWidth="1"/>
    <col min="12349" max="12349" width="5.625" style="155" customWidth="1"/>
    <col min="12350" max="12350" width="6.625" style="155" customWidth="1"/>
    <col min="12351" max="12351" width="5.625" style="155" customWidth="1"/>
    <col min="12352" max="12352" width="8.625" style="155" customWidth="1"/>
    <col min="12353" max="12353" width="5.625" style="155" customWidth="1"/>
    <col min="12354" max="12354" width="6.625" style="155" customWidth="1"/>
    <col min="12355" max="12355" width="5.625" style="155" customWidth="1"/>
    <col min="12356" max="12356" width="8.625" style="155" customWidth="1"/>
    <col min="12357" max="12357" width="5.625" style="155" customWidth="1"/>
    <col min="12358" max="12359" width="6.625" style="155" customWidth="1"/>
    <col min="12360" max="12360" width="8.625" style="155" customWidth="1"/>
    <col min="12361" max="12362" width="6.625" style="155" customWidth="1"/>
    <col min="12363" max="12363" width="1.5" style="155" customWidth="1"/>
    <col min="12364" max="12364" width="4.625" style="155" customWidth="1"/>
    <col min="12365" max="12365" width="6.625" style="155" customWidth="1"/>
    <col min="12366" max="12366" width="4.625" style="155" customWidth="1"/>
    <col min="12367" max="12367" width="6.75" style="155" customWidth="1"/>
    <col min="12368" max="12368" width="10.125" style="155" customWidth="1"/>
    <col min="12369" max="12369" width="5.625" style="155" customWidth="1"/>
    <col min="12370" max="12370" width="4.125" style="155" customWidth="1"/>
    <col min="12371" max="12371" width="6.625" style="155" customWidth="1"/>
    <col min="12372" max="12373" width="4.125" style="155" customWidth="1"/>
    <col min="12374" max="12374" width="6.625" style="155" customWidth="1"/>
    <col min="12375" max="12375" width="4.25" style="155" customWidth="1"/>
    <col min="12376" max="12376" width="6.625" style="155" customWidth="1"/>
    <col min="12377" max="12377" width="8.625" style="155" customWidth="1"/>
    <col min="12378" max="12560" width="9" style="155"/>
    <col min="12561" max="12561" width="1.625" style="155" customWidth="1"/>
    <col min="12562" max="12562" width="9.625" style="155" customWidth="1"/>
    <col min="12563" max="12571" width="7.375" style="155" customWidth="1"/>
    <col min="12572" max="12572" width="8.125" style="155" customWidth="1"/>
    <col min="12573" max="12578" width="7.375" style="155" customWidth="1"/>
    <col min="12579" max="12580" width="6.625" style="155" customWidth="1"/>
    <col min="12581" max="12581" width="7.625" style="155" customWidth="1"/>
    <col min="12582" max="12582" width="8.125" style="155" customWidth="1"/>
    <col min="12583" max="12584" width="4.875" style="155" customWidth="1"/>
    <col min="12585" max="12585" width="3.625" style="155" customWidth="1"/>
    <col min="12586" max="12586" width="4.125" style="155" customWidth="1"/>
    <col min="12587" max="12587" width="2.625" style="155" customWidth="1"/>
    <col min="12588" max="12588" width="3.875" style="155" customWidth="1"/>
    <col min="12589" max="12589" width="2.625" style="155" customWidth="1"/>
    <col min="12590" max="12590" width="3.875" style="155" customWidth="1"/>
    <col min="12591" max="12593" width="2.625" style="155" customWidth="1"/>
    <col min="12594" max="12595" width="5.625" style="155" customWidth="1"/>
    <col min="12596" max="12597" width="1.625" style="155" customWidth="1"/>
    <col min="12598" max="12598" width="9.625" style="155" customWidth="1"/>
    <col min="12599" max="12599" width="6.625" style="155" customWidth="1"/>
    <col min="12600" max="12600" width="8.625" style="155" customWidth="1"/>
    <col min="12601" max="12602" width="6.625" style="155" customWidth="1"/>
    <col min="12603" max="12603" width="5.625" style="155" customWidth="1"/>
    <col min="12604" max="12604" width="8.625" style="155" customWidth="1"/>
    <col min="12605" max="12605" width="5.625" style="155" customWidth="1"/>
    <col min="12606" max="12606" width="6.625" style="155" customWidth="1"/>
    <col min="12607" max="12607" width="5.625" style="155" customWidth="1"/>
    <col min="12608" max="12608" width="8.625" style="155" customWidth="1"/>
    <col min="12609" max="12609" width="5.625" style="155" customWidth="1"/>
    <col min="12610" max="12610" width="6.625" style="155" customWidth="1"/>
    <col min="12611" max="12611" width="5.625" style="155" customWidth="1"/>
    <col min="12612" max="12612" width="8.625" style="155" customWidth="1"/>
    <col min="12613" max="12613" width="5.625" style="155" customWidth="1"/>
    <col min="12614" max="12615" width="6.625" style="155" customWidth="1"/>
    <col min="12616" max="12616" width="8.625" style="155" customWidth="1"/>
    <col min="12617" max="12618" width="6.625" style="155" customWidth="1"/>
    <col min="12619" max="12619" width="1.5" style="155" customWidth="1"/>
    <col min="12620" max="12620" width="4.625" style="155" customWidth="1"/>
    <col min="12621" max="12621" width="6.625" style="155" customWidth="1"/>
    <col min="12622" max="12622" width="4.625" style="155" customWidth="1"/>
    <col min="12623" max="12623" width="6.75" style="155" customWidth="1"/>
    <col min="12624" max="12624" width="10.125" style="155" customWidth="1"/>
    <col min="12625" max="12625" width="5.625" style="155" customWidth="1"/>
    <col min="12626" max="12626" width="4.125" style="155" customWidth="1"/>
    <col min="12627" max="12627" width="6.625" style="155" customWidth="1"/>
    <col min="12628" max="12629" width="4.125" style="155" customWidth="1"/>
    <col min="12630" max="12630" width="6.625" style="155" customWidth="1"/>
    <col min="12631" max="12631" width="4.25" style="155" customWidth="1"/>
    <col min="12632" max="12632" width="6.625" style="155" customWidth="1"/>
    <col min="12633" max="12633" width="8.625" style="155" customWidth="1"/>
    <col min="12634" max="12816" width="9" style="155"/>
    <col min="12817" max="12817" width="1.625" style="155" customWidth="1"/>
    <col min="12818" max="12818" width="9.625" style="155" customWidth="1"/>
    <col min="12819" max="12827" width="7.375" style="155" customWidth="1"/>
    <col min="12828" max="12828" width="8.125" style="155" customWidth="1"/>
    <col min="12829" max="12834" width="7.375" style="155" customWidth="1"/>
    <col min="12835" max="12836" width="6.625" style="155" customWidth="1"/>
    <col min="12837" max="12837" width="7.625" style="155" customWidth="1"/>
    <col min="12838" max="12838" width="8.125" style="155" customWidth="1"/>
    <col min="12839" max="12840" width="4.875" style="155" customWidth="1"/>
    <col min="12841" max="12841" width="3.625" style="155" customWidth="1"/>
    <col min="12842" max="12842" width="4.125" style="155" customWidth="1"/>
    <col min="12843" max="12843" width="2.625" style="155" customWidth="1"/>
    <col min="12844" max="12844" width="3.875" style="155" customWidth="1"/>
    <col min="12845" max="12845" width="2.625" style="155" customWidth="1"/>
    <col min="12846" max="12846" width="3.875" style="155" customWidth="1"/>
    <col min="12847" max="12849" width="2.625" style="155" customWidth="1"/>
    <col min="12850" max="12851" width="5.625" style="155" customWidth="1"/>
    <col min="12852" max="12853" width="1.625" style="155" customWidth="1"/>
    <col min="12854" max="12854" width="9.625" style="155" customWidth="1"/>
    <col min="12855" max="12855" width="6.625" style="155" customWidth="1"/>
    <col min="12856" max="12856" width="8.625" style="155" customWidth="1"/>
    <col min="12857" max="12858" width="6.625" style="155" customWidth="1"/>
    <col min="12859" max="12859" width="5.625" style="155" customWidth="1"/>
    <col min="12860" max="12860" width="8.625" style="155" customWidth="1"/>
    <col min="12861" max="12861" width="5.625" style="155" customWidth="1"/>
    <col min="12862" max="12862" width="6.625" style="155" customWidth="1"/>
    <col min="12863" max="12863" width="5.625" style="155" customWidth="1"/>
    <col min="12864" max="12864" width="8.625" style="155" customWidth="1"/>
    <col min="12865" max="12865" width="5.625" style="155" customWidth="1"/>
    <col min="12866" max="12866" width="6.625" style="155" customWidth="1"/>
    <col min="12867" max="12867" width="5.625" style="155" customWidth="1"/>
    <col min="12868" max="12868" width="8.625" style="155" customWidth="1"/>
    <col min="12869" max="12869" width="5.625" style="155" customWidth="1"/>
    <col min="12870" max="12871" width="6.625" style="155" customWidth="1"/>
    <col min="12872" max="12872" width="8.625" style="155" customWidth="1"/>
    <col min="12873" max="12874" width="6.625" style="155" customWidth="1"/>
    <col min="12875" max="12875" width="1.5" style="155" customWidth="1"/>
    <col min="12876" max="12876" width="4.625" style="155" customWidth="1"/>
    <col min="12877" max="12877" width="6.625" style="155" customWidth="1"/>
    <col min="12878" max="12878" width="4.625" style="155" customWidth="1"/>
    <col min="12879" max="12879" width="6.75" style="155" customWidth="1"/>
    <col min="12880" max="12880" width="10.125" style="155" customWidth="1"/>
    <col min="12881" max="12881" width="5.625" style="155" customWidth="1"/>
    <col min="12882" max="12882" width="4.125" style="155" customWidth="1"/>
    <col min="12883" max="12883" width="6.625" style="155" customWidth="1"/>
    <col min="12884" max="12885" width="4.125" style="155" customWidth="1"/>
    <col min="12886" max="12886" width="6.625" style="155" customWidth="1"/>
    <col min="12887" max="12887" width="4.25" style="155" customWidth="1"/>
    <col min="12888" max="12888" width="6.625" style="155" customWidth="1"/>
    <col min="12889" max="12889" width="8.625" style="155" customWidth="1"/>
    <col min="12890" max="13072" width="9" style="155"/>
    <col min="13073" max="13073" width="1.625" style="155" customWidth="1"/>
    <col min="13074" max="13074" width="9.625" style="155" customWidth="1"/>
    <col min="13075" max="13083" width="7.375" style="155" customWidth="1"/>
    <col min="13084" max="13084" width="8.125" style="155" customWidth="1"/>
    <col min="13085" max="13090" width="7.375" style="155" customWidth="1"/>
    <col min="13091" max="13092" width="6.625" style="155" customWidth="1"/>
    <col min="13093" max="13093" width="7.625" style="155" customWidth="1"/>
    <col min="13094" max="13094" width="8.125" style="155" customWidth="1"/>
    <col min="13095" max="13096" width="4.875" style="155" customWidth="1"/>
    <col min="13097" max="13097" width="3.625" style="155" customWidth="1"/>
    <col min="13098" max="13098" width="4.125" style="155" customWidth="1"/>
    <col min="13099" max="13099" width="2.625" style="155" customWidth="1"/>
    <col min="13100" max="13100" width="3.875" style="155" customWidth="1"/>
    <col min="13101" max="13101" width="2.625" style="155" customWidth="1"/>
    <col min="13102" max="13102" width="3.875" style="155" customWidth="1"/>
    <col min="13103" max="13105" width="2.625" style="155" customWidth="1"/>
    <col min="13106" max="13107" width="5.625" style="155" customWidth="1"/>
    <col min="13108" max="13109" width="1.625" style="155" customWidth="1"/>
    <col min="13110" max="13110" width="9.625" style="155" customWidth="1"/>
    <col min="13111" max="13111" width="6.625" style="155" customWidth="1"/>
    <col min="13112" max="13112" width="8.625" style="155" customWidth="1"/>
    <col min="13113" max="13114" width="6.625" style="155" customWidth="1"/>
    <col min="13115" max="13115" width="5.625" style="155" customWidth="1"/>
    <col min="13116" max="13116" width="8.625" style="155" customWidth="1"/>
    <col min="13117" max="13117" width="5.625" style="155" customWidth="1"/>
    <col min="13118" max="13118" width="6.625" style="155" customWidth="1"/>
    <col min="13119" max="13119" width="5.625" style="155" customWidth="1"/>
    <col min="13120" max="13120" width="8.625" style="155" customWidth="1"/>
    <col min="13121" max="13121" width="5.625" style="155" customWidth="1"/>
    <col min="13122" max="13122" width="6.625" style="155" customWidth="1"/>
    <col min="13123" max="13123" width="5.625" style="155" customWidth="1"/>
    <col min="13124" max="13124" width="8.625" style="155" customWidth="1"/>
    <col min="13125" max="13125" width="5.625" style="155" customWidth="1"/>
    <col min="13126" max="13127" width="6.625" style="155" customWidth="1"/>
    <col min="13128" max="13128" width="8.625" style="155" customWidth="1"/>
    <col min="13129" max="13130" width="6.625" style="155" customWidth="1"/>
    <col min="13131" max="13131" width="1.5" style="155" customWidth="1"/>
    <col min="13132" max="13132" width="4.625" style="155" customWidth="1"/>
    <col min="13133" max="13133" width="6.625" style="155" customWidth="1"/>
    <col min="13134" max="13134" width="4.625" style="155" customWidth="1"/>
    <col min="13135" max="13135" width="6.75" style="155" customWidth="1"/>
    <col min="13136" max="13136" width="10.125" style="155" customWidth="1"/>
    <col min="13137" max="13137" width="5.625" style="155" customWidth="1"/>
    <col min="13138" max="13138" width="4.125" style="155" customWidth="1"/>
    <col min="13139" max="13139" width="6.625" style="155" customWidth="1"/>
    <col min="13140" max="13141" width="4.125" style="155" customWidth="1"/>
    <col min="13142" max="13142" width="6.625" style="155" customWidth="1"/>
    <col min="13143" max="13143" width="4.25" style="155" customWidth="1"/>
    <col min="13144" max="13144" width="6.625" style="155" customWidth="1"/>
    <col min="13145" max="13145" width="8.625" style="155" customWidth="1"/>
    <col min="13146" max="13328" width="9" style="155"/>
    <col min="13329" max="13329" width="1.625" style="155" customWidth="1"/>
    <col min="13330" max="13330" width="9.625" style="155" customWidth="1"/>
    <col min="13331" max="13339" width="7.375" style="155" customWidth="1"/>
    <col min="13340" max="13340" width="8.125" style="155" customWidth="1"/>
    <col min="13341" max="13346" width="7.375" style="155" customWidth="1"/>
    <col min="13347" max="13348" width="6.625" style="155" customWidth="1"/>
    <col min="13349" max="13349" width="7.625" style="155" customWidth="1"/>
    <col min="13350" max="13350" width="8.125" style="155" customWidth="1"/>
    <col min="13351" max="13352" width="4.875" style="155" customWidth="1"/>
    <col min="13353" max="13353" width="3.625" style="155" customWidth="1"/>
    <col min="13354" max="13354" width="4.125" style="155" customWidth="1"/>
    <col min="13355" max="13355" width="2.625" style="155" customWidth="1"/>
    <col min="13356" max="13356" width="3.875" style="155" customWidth="1"/>
    <col min="13357" max="13357" width="2.625" style="155" customWidth="1"/>
    <col min="13358" max="13358" width="3.875" style="155" customWidth="1"/>
    <col min="13359" max="13361" width="2.625" style="155" customWidth="1"/>
    <col min="13362" max="13363" width="5.625" style="155" customWidth="1"/>
    <col min="13364" max="13365" width="1.625" style="155" customWidth="1"/>
    <col min="13366" max="13366" width="9.625" style="155" customWidth="1"/>
    <col min="13367" max="13367" width="6.625" style="155" customWidth="1"/>
    <col min="13368" max="13368" width="8.625" style="155" customWidth="1"/>
    <col min="13369" max="13370" width="6.625" style="155" customWidth="1"/>
    <col min="13371" max="13371" width="5.625" style="155" customWidth="1"/>
    <col min="13372" max="13372" width="8.625" style="155" customWidth="1"/>
    <col min="13373" max="13373" width="5.625" style="155" customWidth="1"/>
    <col min="13374" max="13374" width="6.625" style="155" customWidth="1"/>
    <col min="13375" max="13375" width="5.625" style="155" customWidth="1"/>
    <col min="13376" max="13376" width="8.625" style="155" customWidth="1"/>
    <col min="13377" max="13377" width="5.625" style="155" customWidth="1"/>
    <col min="13378" max="13378" width="6.625" style="155" customWidth="1"/>
    <col min="13379" max="13379" width="5.625" style="155" customWidth="1"/>
    <col min="13380" max="13380" width="8.625" style="155" customWidth="1"/>
    <col min="13381" max="13381" width="5.625" style="155" customWidth="1"/>
    <col min="13382" max="13383" width="6.625" style="155" customWidth="1"/>
    <col min="13384" max="13384" width="8.625" style="155" customWidth="1"/>
    <col min="13385" max="13386" width="6.625" style="155" customWidth="1"/>
    <col min="13387" max="13387" width="1.5" style="155" customWidth="1"/>
    <col min="13388" max="13388" width="4.625" style="155" customWidth="1"/>
    <col min="13389" max="13389" width="6.625" style="155" customWidth="1"/>
    <col min="13390" max="13390" width="4.625" style="155" customWidth="1"/>
    <col min="13391" max="13391" width="6.75" style="155" customWidth="1"/>
    <col min="13392" max="13392" width="10.125" style="155" customWidth="1"/>
    <col min="13393" max="13393" width="5.625" style="155" customWidth="1"/>
    <col min="13394" max="13394" width="4.125" style="155" customWidth="1"/>
    <col min="13395" max="13395" width="6.625" style="155" customWidth="1"/>
    <col min="13396" max="13397" width="4.125" style="155" customWidth="1"/>
    <col min="13398" max="13398" width="6.625" style="155" customWidth="1"/>
    <col min="13399" max="13399" width="4.25" style="155" customWidth="1"/>
    <col min="13400" max="13400" width="6.625" style="155" customWidth="1"/>
    <col min="13401" max="13401" width="8.625" style="155" customWidth="1"/>
    <col min="13402" max="13584" width="9" style="155"/>
    <col min="13585" max="13585" width="1.625" style="155" customWidth="1"/>
    <col min="13586" max="13586" width="9.625" style="155" customWidth="1"/>
    <col min="13587" max="13595" width="7.375" style="155" customWidth="1"/>
    <col min="13596" max="13596" width="8.125" style="155" customWidth="1"/>
    <col min="13597" max="13602" width="7.375" style="155" customWidth="1"/>
    <col min="13603" max="13604" width="6.625" style="155" customWidth="1"/>
    <col min="13605" max="13605" width="7.625" style="155" customWidth="1"/>
    <col min="13606" max="13606" width="8.125" style="155" customWidth="1"/>
    <col min="13607" max="13608" width="4.875" style="155" customWidth="1"/>
    <col min="13609" max="13609" width="3.625" style="155" customWidth="1"/>
    <col min="13610" max="13610" width="4.125" style="155" customWidth="1"/>
    <col min="13611" max="13611" width="2.625" style="155" customWidth="1"/>
    <col min="13612" max="13612" width="3.875" style="155" customWidth="1"/>
    <col min="13613" max="13613" width="2.625" style="155" customWidth="1"/>
    <col min="13614" max="13614" width="3.875" style="155" customWidth="1"/>
    <col min="13615" max="13617" width="2.625" style="155" customWidth="1"/>
    <col min="13618" max="13619" width="5.625" style="155" customWidth="1"/>
    <col min="13620" max="13621" width="1.625" style="155" customWidth="1"/>
    <col min="13622" max="13622" width="9.625" style="155" customWidth="1"/>
    <col min="13623" max="13623" width="6.625" style="155" customWidth="1"/>
    <col min="13624" max="13624" width="8.625" style="155" customWidth="1"/>
    <col min="13625" max="13626" width="6.625" style="155" customWidth="1"/>
    <col min="13627" max="13627" width="5.625" style="155" customWidth="1"/>
    <col min="13628" max="13628" width="8.625" style="155" customWidth="1"/>
    <col min="13629" max="13629" width="5.625" style="155" customWidth="1"/>
    <col min="13630" max="13630" width="6.625" style="155" customWidth="1"/>
    <col min="13631" max="13631" width="5.625" style="155" customWidth="1"/>
    <col min="13632" max="13632" width="8.625" style="155" customWidth="1"/>
    <col min="13633" max="13633" width="5.625" style="155" customWidth="1"/>
    <col min="13634" max="13634" width="6.625" style="155" customWidth="1"/>
    <col min="13635" max="13635" width="5.625" style="155" customWidth="1"/>
    <col min="13636" max="13636" width="8.625" style="155" customWidth="1"/>
    <col min="13637" max="13637" width="5.625" style="155" customWidth="1"/>
    <col min="13638" max="13639" width="6.625" style="155" customWidth="1"/>
    <col min="13640" max="13640" width="8.625" style="155" customWidth="1"/>
    <col min="13641" max="13642" width="6.625" style="155" customWidth="1"/>
    <col min="13643" max="13643" width="1.5" style="155" customWidth="1"/>
    <col min="13644" max="13644" width="4.625" style="155" customWidth="1"/>
    <col min="13645" max="13645" width="6.625" style="155" customWidth="1"/>
    <col min="13646" max="13646" width="4.625" style="155" customWidth="1"/>
    <col min="13647" max="13647" width="6.75" style="155" customWidth="1"/>
    <col min="13648" max="13648" width="10.125" style="155" customWidth="1"/>
    <col min="13649" max="13649" width="5.625" style="155" customWidth="1"/>
    <col min="13650" max="13650" width="4.125" style="155" customWidth="1"/>
    <col min="13651" max="13651" width="6.625" style="155" customWidth="1"/>
    <col min="13652" max="13653" width="4.125" style="155" customWidth="1"/>
    <col min="13654" max="13654" width="6.625" style="155" customWidth="1"/>
    <col min="13655" max="13655" width="4.25" style="155" customWidth="1"/>
    <col min="13656" max="13656" width="6.625" style="155" customWidth="1"/>
    <col min="13657" max="13657" width="8.625" style="155" customWidth="1"/>
    <col min="13658" max="13840" width="9" style="155"/>
    <col min="13841" max="13841" width="1.625" style="155" customWidth="1"/>
    <col min="13842" max="13842" width="9.625" style="155" customWidth="1"/>
    <col min="13843" max="13851" width="7.375" style="155" customWidth="1"/>
    <col min="13852" max="13852" width="8.125" style="155" customWidth="1"/>
    <col min="13853" max="13858" width="7.375" style="155" customWidth="1"/>
    <col min="13859" max="13860" width="6.625" style="155" customWidth="1"/>
    <col min="13861" max="13861" width="7.625" style="155" customWidth="1"/>
    <col min="13862" max="13862" width="8.125" style="155" customWidth="1"/>
    <col min="13863" max="13864" width="4.875" style="155" customWidth="1"/>
    <col min="13865" max="13865" width="3.625" style="155" customWidth="1"/>
    <col min="13866" max="13866" width="4.125" style="155" customWidth="1"/>
    <col min="13867" max="13867" width="2.625" style="155" customWidth="1"/>
    <col min="13868" max="13868" width="3.875" style="155" customWidth="1"/>
    <col min="13869" max="13869" width="2.625" style="155" customWidth="1"/>
    <col min="13870" max="13870" width="3.875" style="155" customWidth="1"/>
    <col min="13871" max="13873" width="2.625" style="155" customWidth="1"/>
    <col min="13874" max="13875" width="5.625" style="155" customWidth="1"/>
    <col min="13876" max="13877" width="1.625" style="155" customWidth="1"/>
    <col min="13878" max="13878" width="9.625" style="155" customWidth="1"/>
    <col min="13879" max="13879" width="6.625" style="155" customWidth="1"/>
    <col min="13880" max="13880" width="8.625" style="155" customWidth="1"/>
    <col min="13881" max="13882" width="6.625" style="155" customWidth="1"/>
    <col min="13883" max="13883" width="5.625" style="155" customWidth="1"/>
    <col min="13884" max="13884" width="8.625" style="155" customWidth="1"/>
    <col min="13885" max="13885" width="5.625" style="155" customWidth="1"/>
    <col min="13886" max="13886" width="6.625" style="155" customWidth="1"/>
    <col min="13887" max="13887" width="5.625" style="155" customWidth="1"/>
    <col min="13888" max="13888" width="8.625" style="155" customWidth="1"/>
    <col min="13889" max="13889" width="5.625" style="155" customWidth="1"/>
    <col min="13890" max="13890" width="6.625" style="155" customWidth="1"/>
    <col min="13891" max="13891" width="5.625" style="155" customWidth="1"/>
    <col min="13892" max="13892" width="8.625" style="155" customWidth="1"/>
    <col min="13893" max="13893" width="5.625" style="155" customWidth="1"/>
    <col min="13894" max="13895" width="6.625" style="155" customWidth="1"/>
    <col min="13896" max="13896" width="8.625" style="155" customWidth="1"/>
    <col min="13897" max="13898" width="6.625" style="155" customWidth="1"/>
    <col min="13899" max="13899" width="1.5" style="155" customWidth="1"/>
    <col min="13900" max="13900" width="4.625" style="155" customWidth="1"/>
    <col min="13901" max="13901" width="6.625" style="155" customWidth="1"/>
    <col min="13902" max="13902" width="4.625" style="155" customWidth="1"/>
    <col min="13903" max="13903" width="6.75" style="155" customWidth="1"/>
    <col min="13904" max="13904" width="10.125" style="155" customWidth="1"/>
    <col min="13905" max="13905" width="5.625" style="155" customWidth="1"/>
    <col min="13906" max="13906" width="4.125" style="155" customWidth="1"/>
    <col min="13907" max="13907" width="6.625" style="155" customWidth="1"/>
    <col min="13908" max="13909" width="4.125" style="155" customWidth="1"/>
    <col min="13910" max="13910" width="6.625" style="155" customWidth="1"/>
    <col min="13911" max="13911" width="4.25" style="155" customWidth="1"/>
    <col min="13912" max="13912" width="6.625" style="155" customWidth="1"/>
    <col min="13913" max="13913" width="8.625" style="155" customWidth="1"/>
    <col min="13914" max="14096" width="9" style="155"/>
    <col min="14097" max="14097" width="1.625" style="155" customWidth="1"/>
    <col min="14098" max="14098" width="9.625" style="155" customWidth="1"/>
    <col min="14099" max="14107" width="7.375" style="155" customWidth="1"/>
    <col min="14108" max="14108" width="8.125" style="155" customWidth="1"/>
    <col min="14109" max="14114" width="7.375" style="155" customWidth="1"/>
    <col min="14115" max="14116" width="6.625" style="155" customWidth="1"/>
    <col min="14117" max="14117" width="7.625" style="155" customWidth="1"/>
    <col min="14118" max="14118" width="8.125" style="155" customWidth="1"/>
    <col min="14119" max="14120" width="4.875" style="155" customWidth="1"/>
    <col min="14121" max="14121" width="3.625" style="155" customWidth="1"/>
    <col min="14122" max="14122" width="4.125" style="155" customWidth="1"/>
    <col min="14123" max="14123" width="2.625" style="155" customWidth="1"/>
    <col min="14124" max="14124" width="3.875" style="155" customWidth="1"/>
    <col min="14125" max="14125" width="2.625" style="155" customWidth="1"/>
    <col min="14126" max="14126" width="3.875" style="155" customWidth="1"/>
    <col min="14127" max="14129" width="2.625" style="155" customWidth="1"/>
    <col min="14130" max="14131" width="5.625" style="155" customWidth="1"/>
    <col min="14132" max="14133" width="1.625" style="155" customWidth="1"/>
    <col min="14134" max="14134" width="9.625" style="155" customWidth="1"/>
    <col min="14135" max="14135" width="6.625" style="155" customWidth="1"/>
    <col min="14136" max="14136" width="8.625" style="155" customWidth="1"/>
    <col min="14137" max="14138" width="6.625" style="155" customWidth="1"/>
    <col min="14139" max="14139" width="5.625" style="155" customWidth="1"/>
    <col min="14140" max="14140" width="8.625" style="155" customWidth="1"/>
    <col min="14141" max="14141" width="5.625" style="155" customWidth="1"/>
    <col min="14142" max="14142" width="6.625" style="155" customWidth="1"/>
    <col min="14143" max="14143" width="5.625" style="155" customWidth="1"/>
    <col min="14144" max="14144" width="8.625" style="155" customWidth="1"/>
    <col min="14145" max="14145" width="5.625" style="155" customWidth="1"/>
    <col min="14146" max="14146" width="6.625" style="155" customWidth="1"/>
    <col min="14147" max="14147" width="5.625" style="155" customWidth="1"/>
    <col min="14148" max="14148" width="8.625" style="155" customWidth="1"/>
    <col min="14149" max="14149" width="5.625" style="155" customWidth="1"/>
    <col min="14150" max="14151" width="6.625" style="155" customWidth="1"/>
    <col min="14152" max="14152" width="8.625" style="155" customWidth="1"/>
    <col min="14153" max="14154" width="6.625" style="155" customWidth="1"/>
    <col min="14155" max="14155" width="1.5" style="155" customWidth="1"/>
    <col min="14156" max="14156" width="4.625" style="155" customWidth="1"/>
    <col min="14157" max="14157" width="6.625" style="155" customWidth="1"/>
    <col min="14158" max="14158" width="4.625" style="155" customWidth="1"/>
    <col min="14159" max="14159" width="6.75" style="155" customWidth="1"/>
    <col min="14160" max="14160" width="10.125" style="155" customWidth="1"/>
    <col min="14161" max="14161" width="5.625" style="155" customWidth="1"/>
    <col min="14162" max="14162" width="4.125" style="155" customWidth="1"/>
    <col min="14163" max="14163" width="6.625" style="155" customWidth="1"/>
    <col min="14164" max="14165" width="4.125" style="155" customWidth="1"/>
    <col min="14166" max="14166" width="6.625" style="155" customWidth="1"/>
    <col min="14167" max="14167" width="4.25" style="155" customWidth="1"/>
    <col min="14168" max="14168" width="6.625" style="155" customWidth="1"/>
    <col min="14169" max="14169" width="8.625" style="155" customWidth="1"/>
    <col min="14170" max="14352" width="9" style="155"/>
    <col min="14353" max="14353" width="1.625" style="155" customWidth="1"/>
    <col min="14354" max="14354" width="9.625" style="155" customWidth="1"/>
    <col min="14355" max="14363" width="7.375" style="155" customWidth="1"/>
    <col min="14364" max="14364" width="8.125" style="155" customWidth="1"/>
    <col min="14365" max="14370" width="7.375" style="155" customWidth="1"/>
    <col min="14371" max="14372" width="6.625" style="155" customWidth="1"/>
    <col min="14373" max="14373" width="7.625" style="155" customWidth="1"/>
    <col min="14374" max="14374" width="8.125" style="155" customWidth="1"/>
    <col min="14375" max="14376" width="4.875" style="155" customWidth="1"/>
    <col min="14377" max="14377" width="3.625" style="155" customWidth="1"/>
    <col min="14378" max="14378" width="4.125" style="155" customWidth="1"/>
    <col min="14379" max="14379" width="2.625" style="155" customWidth="1"/>
    <col min="14380" max="14380" width="3.875" style="155" customWidth="1"/>
    <col min="14381" max="14381" width="2.625" style="155" customWidth="1"/>
    <col min="14382" max="14382" width="3.875" style="155" customWidth="1"/>
    <col min="14383" max="14385" width="2.625" style="155" customWidth="1"/>
    <col min="14386" max="14387" width="5.625" style="155" customWidth="1"/>
    <col min="14388" max="14389" width="1.625" style="155" customWidth="1"/>
    <col min="14390" max="14390" width="9.625" style="155" customWidth="1"/>
    <col min="14391" max="14391" width="6.625" style="155" customWidth="1"/>
    <col min="14392" max="14392" width="8.625" style="155" customWidth="1"/>
    <col min="14393" max="14394" width="6.625" style="155" customWidth="1"/>
    <col min="14395" max="14395" width="5.625" style="155" customWidth="1"/>
    <col min="14396" max="14396" width="8.625" style="155" customWidth="1"/>
    <col min="14397" max="14397" width="5.625" style="155" customWidth="1"/>
    <col min="14398" max="14398" width="6.625" style="155" customWidth="1"/>
    <col min="14399" max="14399" width="5.625" style="155" customWidth="1"/>
    <col min="14400" max="14400" width="8.625" style="155" customWidth="1"/>
    <col min="14401" max="14401" width="5.625" style="155" customWidth="1"/>
    <col min="14402" max="14402" width="6.625" style="155" customWidth="1"/>
    <col min="14403" max="14403" width="5.625" style="155" customWidth="1"/>
    <col min="14404" max="14404" width="8.625" style="155" customWidth="1"/>
    <col min="14405" max="14405" width="5.625" style="155" customWidth="1"/>
    <col min="14406" max="14407" width="6.625" style="155" customWidth="1"/>
    <col min="14408" max="14408" width="8.625" style="155" customWidth="1"/>
    <col min="14409" max="14410" width="6.625" style="155" customWidth="1"/>
    <col min="14411" max="14411" width="1.5" style="155" customWidth="1"/>
    <col min="14412" max="14412" width="4.625" style="155" customWidth="1"/>
    <col min="14413" max="14413" width="6.625" style="155" customWidth="1"/>
    <col min="14414" max="14414" width="4.625" style="155" customWidth="1"/>
    <col min="14415" max="14415" width="6.75" style="155" customWidth="1"/>
    <col min="14416" max="14416" width="10.125" style="155" customWidth="1"/>
    <col min="14417" max="14417" width="5.625" style="155" customWidth="1"/>
    <col min="14418" max="14418" width="4.125" style="155" customWidth="1"/>
    <col min="14419" max="14419" width="6.625" style="155" customWidth="1"/>
    <col min="14420" max="14421" width="4.125" style="155" customWidth="1"/>
    <col min="14422" max="14422" width="6.625" style="155" customWidth="1"/>
    <col min="14423" max="14423" width="4.25" style="155" customWidth="1"/>
    <col min="14424" max="14424" width="6.625" style="155" customWidth="1"/>
    <col min="14425" max="14425" width="8.625" style="155" customWidth="1"/>
    <col min="14426" max="14608" width="9" style="155"/>
    <col min="14609" max="14609" width="1.625" style="155" customWidth="1"/>
    <col min="14610" max="14610" width="9.625" style="155" customWidth="1"/>
    <col min="14611" max="14619" width="7.375" style="155" customWidth="1"/>
    <col min="14620" max="14620" width="8.125" style="155" customWidth="1"/>
    <col min="14621" max="14626" width="7.375" style="155" customWidth="1"/>
    <col min="14627" max="14628" width="6.625" style="155" customWidth="1"/>
    <col min="14629" max="14629" width="7.625" style="155" customWidth="1"/>
    <col min="14630" max="14630" width="8.125" style="155" customWidth="1"/>
    <col min="14631" max="14632" width="4.875" style="155" customWidth="1"/>
    <col min="14633" max="14633" width="3.625" style="155" customWidth="1"/>
    <col min="14634" max="14634" width="4.125" style="155" customWidth="1"/>
    <col min="14635" max="14635" width="2.625" style="155" customWidth="1"/>
    <col min="14636" max="14636" width="3.875" style="155" customWidth="1"/>
    <col min="14637" max="14637" width="2.625" style="155" customWidth="1"/>
    <col min="14638" max="14638" width="3.875" style="155" customWidth="1"/>
    <col min="14639" max="14641" width="2.625" style="155" customWidth="1"/>
    <col min="14642" max="14643" width="5.625" style="155" customWidth="1"/>
    <col min="14644" max="14645" width="1.625" style="155" customWidth="1"/>
    <col min="14646" max="14646" width="9.625" style="155" customWidth="1"/>
    <col min="14647" max="14647" width="6.625" style="155" customWidth="1"/>
    <col min="14648" max="14648" width="8.625" style="155" customWidth="1"/>
    <col min="14649" max="14650" width="6.625" style="155" customWidth="1"/>
    <col min="14651" max="14651" width="5.625" style="155" customWidth="1"/>
    <col min="14652" max="14652" width="8.625" style="155" customWidth="1"/>
    <col min="14653" max="14653" width="5.625" style="155" customWidth="1"/>
    <col min="14654" max="14654" width="6.625" style="155" customWidth="1"/>
    <col min="14655" max="14655" width="5.625" style="155" customWidth="1"/>
    <col min="14656" max="14656" width="8.625" style="155" customWidth="1"/>
    <col min="14657" max="14657" width="5.625" style="155" customWidth="1"/>
    <col min="14658" max="14658" width="6.625" style="155" customWidth="1"/>
    <col min="14659" max="14659" width="5.625" style="155" customWidth="1"/>
    <col min="14660" max="14660" width="8.625" style="155" customWidth="1"/>
    <col min="14661" max="14661" width="5.625" style="155" customWidth="1"/>
    <col min="14662" max="14663" width="6.625" style="155" customWidth="1"/>
    <col min="14664" max="14664" width="8.625" style="155" customWidth="1"/>
    <col min="14665" max="14666" width="6.625" style="155" customWidth="1"/>
    <col min="14667" max="14667" width="1.5" style="155" customWidth="1"/>
    <col min="14668" max="14668" width="4.625" style="155" customWidth="1"/>
    <col min="14669" max="14669" width="6.625" style="155" customWidth="1"/>
    <col min="14670" max="14670" width="4.625" style="155" customWidth="1"/>
    <col min="14671" max="14671" width="6.75" style="155" customWidth="1"/>
    <col min="14672" max="14672" width="10.125" style="155" customWidth="1"/>
    <col min="14673" max="14673" width="5.625" style="155" customWidth="1"/>
    <col min="14674" max="14674" width="4.125" style="155" customWidth="1"/>
    <col min="14675" max="14675" width="6.625" style="155" customWidth="1"/>
    <col min="14676" max="14677" width="4.125" style="155" customWidth="1"/>
    <col min="14678" max="14678" width="6.625" style="155" customWidth="1"/>
    <col min="14679" max="14679" width="4.25" style="155" customWidth="1"/>
    <col min="14680" max="14680" width="6.625" style="155" customWidth="1"/>
    <col min="14681" max="14681" width="8.625" style="155" customWidth="1"/>
    <col min="14682" max="14864" width="9" style="155"/>
    <col min="14865" max="14865" width="1.625" style="155" customWidth="1"/>
    <col min="14866" max="14866" width="9.625" style="155" customWidth="1"/>
    <col min="14867" max="14875" width="7.375" style="155" customWidth="1"/>
    <col min="14876" max="14876" width="8.125" style="155" customWidth="1"/>
    <col min="14877" max="14882" width="7.375" style="155" customWidth="1"/>
    <col min="14883" max="14884" width="6.625" style="155" customWidth="1"/>
    <col min="14885" max="14885" width="7.625" style="155" customWidth="1"/>
    <col min="14886" max="14886" width="8.125" style="155" customWidth="1"/>
    <col min="14887" max="14888" width="4.875" style="155" customWidth="1"/>
    <col min="14889" max="14889" width="3.625" style="155" customWidth="1"/>
    <col min="14890" max="14890" width="4.125" style="155" customWidth="1"/>
    <col min="14891" max="14891" width="2.625" style="155" customWidth="1"/>
    <col min="14892" max="14892" width="3.875" style="155" customWidth="1"/>
    <col min="14893" max="14893" width="2.625" style="155" customWidth="1"/>
    <col min="14894" max="14894" width="3.875" style="155" customWidth="1"/>
    <col min="14895" max="14897" width="2.625" style="155" customWidth="1"/>
    <col min="14898" max="14899" width="5.625" style="155" customWidth="1"/>
    <col min="14900" max="14901" width="1.625" style="155" customWidth="1"/>
    <col min="14902" max="14902" width="9.625" style="155" customWidth="1"/>
    <col min="14903" max="14903" width="6.625" style="155" customWidth="1"/>
    <col min="14904" max="14904" width="8.625" style="155" customWidth="1"/>
    <col min="14905" max="14906" width="6.625" style="155" customWidth="1"/>
    <col min="14907" max="14907" width="5.625" style="155" customWidth="1"/>
    <col min="14908" max="14908" width="8.625" style="155" customWidth="1"/>
    <col min="14909" max="14909" width="5.625" style="155" customWidth="1"/>
    <col min="14910" max="14910" width="6.625" style="155" customWidth="1"/>
    <col min="14911" max="14911" width="5.625" style="155" customWidth="1"/>
    <col min="14912" max="14912" width="8.625" style="155" customWidth="1"/>
    <col min="14913" max="14913" width="5.625" style="155" customWidth="1"/>
    <col min="14914" max="14914" width="6.625" style="155" customWidth="1"/>
    <col min="14915" max="14915" width="5.625" style="155" customWidth="1"/>
    <col min="14916" max="14916" width="8.625" style="155" customWidth="1"/>
    <col min="14917" max="14917" width="5.625" style="155" customWidth="1"/>
    <col min="14918" max="14919" width="6.625" style="155" customWidth="1"/>
    <col min="14920" max="14920" width="8.625" style="155" customWidth="1"/>
    <col min="14921" max="14922" width="6.625" style="155" customWidth="1"/>
    <col min="14923" max="14923" width="1.5" style="155" customWidth="1"/>
    <col min="14924" max="14924" width="4.625" style="155" customWidth="1"/>
    <col min="14925" max="14925" width="6.625" style="155" customWidth="1"/>
    <col min="14926" max="14926" width="4.625" style="155" customWidth="1"/>
    <col min="14927" max="14927" width="6.75" style="155" customWidth="1"/>
    <col min="14928" max="14928" width="10.125" style="155" customWidth="1"/>
    <col min="14929" max="14929" width="5.625" style="155" customWidth="1"/>
    <col min="14930" max="14930" width="4.125" style="155" customWidth="1"/>
    <col min="14931" max="14931" width="6.625" style="155" customWidth="1"/>
    <col min="14932" max="14933" width="4.125" style="155" customWidth="1"/>
    <col min="14934" max="14934" width="6.625" style="155" customWidth="1"/>
    <col min="14935" max="14935" width="4.25" style="155" customWidth="1"/>
    <col min="14936" max="14936" width="6.625" style="155" customWidth="1"/>
    <col min="14937" max="14937" width="8.625" style="155" customWidth="1"/>
    <col min="14938" max="15120" width="9" style="155"/>
    <col min="15121" max="15121" width="1.625" style="155" customWidth="1"/>
    <col min="15122" max="15122" width="9.625" style="155" customWidth="1"/>
    <col min="15123" max="15131" width="7.375" style="155" customWidth="1"/>
    <col min="15132" max="15132" width="8.125" style="155" customWidth="1"/>
    <col min="15133" max="15138" width="7.375" style="155" customWidth="1"/>
    <col min="15139" max="15140" width="6.625" style="155" customWidth="1"/>
    <col min="15141" max="15141" width="7.625" style="155" customWidth="1"/>
    <col min="15142" max="15142" width="8.125" style="155" customWidth="1"/>
    <col min="15143" max="15144" width="4.875" style="155" customWidth="1"/>
    <col min="15145" max="15145" width="3.625" style="155" customWidth="1"/>
    <col min="15146" max="15146" width="4.125" style="155" customWidth="1"/>
    <col min="15147" max="15147" width="2.625" style="155" customWidth="1"/>
    <col min="15148" max="15148" width="3.875" style="155" customWidth="1"/>
    <col min="15149" max="15149" width="2.625" style="155" customWidth="1"/>
    <col min="15150" max="15150" width="3.875" style="155" customWidth="1"/>
    <col min="15151" max="15153" width="2.625" style="155" customWidth="1"/>
    <col min="15154" max="15155" width="5.625" style="155" customWidth="1"/>
    <col min="15156" max="15157" width="1.625" style="155" customWidth="1"/>
    <col min="15158" max="15158" width="9.625" style="155" customWidth="1"/>
    <col min="15159" max="15159" width="6.625" style="155" customWidth="1"/>
    <col min="15160" max="15160" width="8.625" style="155" customWidth="1"/>
    <col min="15161" max="15162" width="6.625" style="155" customWidth="1"/>
    <col min="15163" max="15163" width="5.625" style="155" customWidth="1"/>
    <col min="15164" max="15164" width="8.625" style="155" customWidth="1"/>
    <col min="15165" max="15165" width="5.625" style="155" customWidth="1"/>
    <col min="15166" max="15166" width="6.625" style="155" customWidth="1"/>
    <col min="15167" max="15167" width="5.625" style="155" customWidth="1"/>
    <col min="15168" max="15168" width="8.625" style="155" customWidth="1"/>
    <col min="15169" max="15169" width="5.625" style="155" customWidth="1"/>
    <col min="15170" max="15170" width="6.625" style="155" customWidth="1"/>
    <col min="15171" max="15171" width="5.625" style="155" customWidth="1"/>
    <col min="15172" max="15172" width="8.625" style="155" customWidth="1"/>
    <col min="15173" max="15173" width="5.625" style="155" customWidth="1"/>
    <col min="15174" max="15175" width="6.625" style="155" customWidth="1"/>
    <col min="15176" max="15176" width="8.625" style="155" customWidth="1"/>
    <col min="15177" max="15178" width="6.625" style="155" customWidth="1"/>
    <col min="15179" max="15179" width="1.5" style="155" customWidth="1"/>
    <col min="15180" max="15180" width="4.625" style="155" customWidth="1"/>
    <col min="15181" max="15181" width="6.625" style="155" customWidth="1"/>
    <col min="15182" max="15182" width="4.625" style="155" customWidth="1"/>
    <col min="15183" max="15183" width="6.75" style="155" customWidth="1"/>
    <col min="15184" max="15184" width="10.125" style="155" customWidth="1"/>
    <col min="15185" max="15185" width="5.625" style="155" customWidth="1"/>
    <col min="15186" max="15186" width="4.125" style="155" customWidth="1"/>
    <col min="15187" max="15187" width="6.625" style="155" customWidth="1"/>
    <col min="15188" max="15189" width="4.125" style="155" customWidth="1"/>
    <col min="15190" max="15190" width="6.625" style="155" customWidth="1"/>
    <col min="15191" max="15191" width="4.25" style="155" customWidth="1"/>
    <col min="15192" max="15192" width="6.625" style="155" customWidth="1"/>
    <col min="15193" max="15193" width="8.625" style="155" customWidth="1"/>
    <col min="15194" max="15376" width="9" style="155"/>
    <col min="15377" max="15377" width="1.625" style="155" customWidth="1"/>
    <col min="15378" max="15378" width="9.625" style="155" customWidth="1"/>
    <col min="15379" max="15387" width="7.375" style="155" customWidth="1"/>
    <col min="15388" max="15388" width="8.125" style="155" customWidth="1"/>
    <col min="15389" max="15394" width="7.375" style="155" customWidth="1"/>
    <col min="15395" max="15396" width="6.625" style="155" customWidth="1"/>
    <col min="15397" max="15397" width="7.625" style="155" customWidth="1"/>
    <col min="15398" max="15398" width="8.125" style="155" customWidth="1"/>
    <col min="15399" max="15400" width="4.875" style="155" customWidth="1"/>
    <col min="15401" max="15401" width="3.625" style="155" customWidth="1"/>
    <col min="15402" max="15402" width="4.125" style="155" customWidth="1"/>
    <col min="15403" max="15403" width="2.625" style="155" customWidth="1"/>
    <col min="15404" max="15404" width="3.875" style="155" customWidth="1"/>
    <col min="15405" max="15405" width="2.625" style="155" customWidth="1"/>
    <col min="15406" max="15406" width="3.875" style="155" customWidth="1"/>
    <col min="15407" max="15409" width="2.625" style="155" customWidth="1"/>
    <col min="15410" max="15411" width="5.625" style="155" customWidth="1"/>
    <col min="15412" max="15413" width="1.625" style="155" customWidth="1"/>
    <col min="15414" max="15414" width="9.625" style="155" customWidth="1"/>
    <col min="15415" max="15415" width="6.625" style="155" customWidth="1"/>
    <col min="15416" max="15416" width="8.625" style="155" customWidth="1"/>
    <col min="15417" max="15418" width="6.625" style="155" customWidth="1"/>
    <col min="15419" max="15419" width="5.625" style="155" customWidth="1"/>
    <col min="15420" max="15420" width="8.625" style="155" customWidth="1"/>
    <col min="15421" max="15421" width="5.625" style="155" customWidth="1"/>
    <col min="15422" max="15422" width="6.625" style="155" customWidth="1"/>
    <col min="15423" max="15423" width="5.625" style="155" customWidth="1"/>
    <col min="15424" max="15424" width="8.625" style="155" customWidth="1"/>
    <col min="15425" max="15425" width="5.625" style="155" customWidth="1"/>
    <col min="15426" max="15426" width="6.625" style="155" customWidth="1"/>
    <col min="15427" max="15427" width="5.625" style="155" customWidth="1"/>
    <col min="15428" max="15428" width="8.625" style="155" customWidth="1"/>
    <col min="15429" max="15429" width="5.625" style="155" customWidth="1"/>
    <col min="15430" max="15431" width="6.625" style="155" customWidth="1"/>
    <col min="15432" max="15432" width="8.625" style="155" customWidth="1"/>
    <col min="15433" max="15434" width="6.625" style="155" customWidth="1"/>
    <col min="15435" max="15435" width="1.5" style="155" customWidth="1"/>
    <col min="15436" max="15436" width="4.625" style="155" customWidth="1"/>
    <col min="15437" max="15437" width="6.625" style="155" customWidth="1"/>
    <col min="15438" max="15438" width="4.625" style="155" customWidth="1"/>
    <col min="15439" max="15439" width="6.75" style="155" customWidth="1"/>
    <col min="15440" max="15440" width="10.125" style="155" customWidth="1"/>
    <col min="15441" max="15441" width="5.625" style="155" customWidth="1"/>
    <col min="15442" max="15442" width="4.125" style="155" customWidth="1"/>
    <col min="15443" max="15443" width="6.625" style="155" customWidth="1"/>
    <col min="15444" max="15445" width="4.125" style="155" customWidth="1"/>
    <col min="15446" max="15446" width="6.625" style="155" customWidth="1"/>
    <col min="15447" max="15447" width="4.25" style="155" customWidth="1"/>
    <col min="15448" max="15448" width="6.625" style="155" customWidth="1"/>
    <col min="15449" max="15449" width="8.625" style="155" customWidth="1"/>
    <col min="15450" max="15632" width="9" style="155"/>
    <col min="15633" max="15633" width="1.625" style="155" customWidth="1"/>
    <col min="15634" max="15634" width="9.625" style="155" customWidth="1"/>
    <col min="15635" max="15643" width="7.375" style="155" customWidth="1"/>
    <col min="15644" max="15644" width="8.125" style="155" customWidth="1"/>
    <col min="15645" max="15650" width="7.375" style="155" customWidth="1"/>
    <col min="15651" max="15652" width="6.625" style="155" customWidth="1"/>
    <col min="15653" max="15653" width="7.625" style="155" customWidth="1"/>
    <col min="15654" max="15654" width="8.125" style="155" customWidth="1"/>
    <col min="15655" max="15656" width="4.875" style="155" customWidth="1"/>
    <col min="15657" max="15657" width="3.625" style="155" customWidth="1"/>
    <col min="15658" max="15658" width="4.125" style="155" customWidth="1"/>
    <col min="15659" max="15659" width="2.625" style="155" customWidth="1"/>
    <col min="15660" max="15660" width="3.875" style="155" customWidth="1"/>
    <col min="15661" max="15661" width="2.625" style="155" customWidth="1"/>
    <col min="15662" max="15662" width="3.875" style="155" customWidth="1"/>
    <col min="15663" max="15665" width="2.625" style="155" customWidth="1"/>
    <col min="15666" max="15667" width="5.625" style="155" customWidth="1"/>
    <col min="15668" max="15669" width="1.625" style="155" customWidth="1"/>
    <col min="15670" max="15670" width="9.625" style="155" customWidth="1"/>
    <col min="15671" max="15671" width="6.625" style="155" customWidth="1"/>
    <col min="15672" max="15672" width="8.625" style="155" customWidth="1"/>
    <col min="15673" max="15674" width="6.625" style="155" customWidth="1"/>
    <col min="15675" max="15675" width="5.625" style="155" customWidth="1"/>
    <col min="15676" max="15676" width="8.625" style="155" customWidth="1"/>
    <col min="15677" max="15677" width="5.625" style="155" customWidth="1"/>
    <col min="15678" max="15678" width="6.625" style="155" customWidth="1"/>
    <col min="15679" max="15679" width="5.625" style="155" customWidth="1"/>
    <col min="15680" max="15680" width="8.625" style="155" customWidth="1"/>
    <col min="15681" max="15681" width="5.625" style="155" customWidth="1"/>
    <col min="15682" max="15682" width="6.625" style="155" customWidth="1"/>
    <col min="15683" max="15683" width="5.625" style="155" customWidth="1"/>
    <col min="15684" max="15684" width="8.625" style="155" customWidth="1"/>
    <col min="15685" max="15685" width="5.625" style="155" customWidth="1"/>
    <col min="15686" max="15687" width="6.625" style="155" customWidth="1"/>
    <col min="15688" max="15688" width="8.625" style="155" customWidth="1"/>
    <col min="15689" max="15690" width="6.625" style="155" customWidth="1"/>
    <col min="15691" max="15691" width="1.5" style="155" customWidth="1"/>
    <col min="15692" max="15692" width="4.625" style="155" customWidth="1"/>
    <col min="15693" max="15693" width="6.625" style="155" customWidth="1"/>
    <col min="15694" max="15694" width="4.625" style="155" customWidth="1"/>
    <col min="15695" max="15695" width="6.75" style="155" customWidth="1"/>
    <col min="15696" max="15696" width="10.125" style="155" customWidth="1"/>
    <col min="15697" max="15697" width="5.625" style="155" customWidth="1"/>
    <col min="15698" max="15698" width="4.125" style="155" customWidth="1"/>
    <col min="15699" max="15699" width="6.625" style="155" customWidth="1"/>
    <col min="15700" max="15701" width="4.125" style="155" customWidth="1"/>
    <col min="15702" max="15702" width="6.625" style="155" customWidth="1"/>
    <col min="15703" max="15703" width="4.25" style="155" customWidth="1"/>
    <col min="15704" max="15704" width="6.625" style="155" customWidth="1"/>
    <col min="15705" max="15705" width="8.625" style="155" customWidth="1"/>
    <col min="15706" max="15888" width="9" style="155"/>
    <col min="15889" max="15889" width="1.625" style="155" customWidth="1"/>
    <col min="15890" max="15890" width="9.625" style="155" customWidth="1"/>
    <col min="15891" max="15899" width="7.375" style="155" customWidth="1"/>
    <col min="15900" max="15900" width="8.125" style="155" customWidth="1"/>
    <col min="15901" max="15906" width="7.375" style="155" customWidth="1"/>
    <col min="15907" max="15908" width="6.625" style="155" customWidth="1"/>
    <col min="15909" max="15909" width="7.625" style="155" customWidth="1"/>
    <col min="15910" max="15910" width="8.125" style="155" customWidth="1"/>
    <col min="15911" max="15912" width="4.875" style="155" customWidth="1"/>
    <col min="15913" max="15913" width="3.625" style="155" customWidth="1"/>
    <col min="15914" max="15914" width="4.125" style="155" customWidth="1"/>
    <col min="15915" max="15915" width="2.625" style="155" customWidth="1"/>
    <col min="15916" max="15916" width="3.875" style="155" customWidth="1"/>
    <col min="15917" max="15917" width="2.625" style="155" customWidth="1"/>
    <col min="15918" max="15918" width="3.875" style="155" customWidth="1"/>
    <col min="15919" max="15921" width="2.625" style="155" customWidth="1"/>
    <col min="15922" max="15923" width="5.625" style="155" customWidth="1"/>
    <col min="15924" max="15925" width="1.625" style="155" customWidth="1"/>
    <col min="15926" max="15926" width="9.625" style="155" customWidth="1"/>
    <col min="15927" max="15927" width="6.625" style="155" customWidth="1"/>
    <col min="15928" max="15928" width="8.625" style="155" customWidth="1"/>
    <col min="15929" max="15930" width="6.625" style="155" customWidth="1"/>
    <col min="15931" max="15931" width="5.625" style="155" customWidth="1"/>
    <col min="15932" max="15932" width="8.625" style="155" customWidth="1"/>
    <col min="15933" max="15933" width="5.625" style="155" customWidth="1"/>
    <col min="15934" max="15934" width="6.625" style="155" customWidth="1"/>
    <col min="15935" max="15935" width="5.625" style="155" customWidth="1"/>
    <col min="15936" max="15936" width="8.625" style="155" customWidth="1"/>
    <col min="15937" max="15937" width="5.625" style="155" customWidth="1"/>
    <col min="15938" max="15938" width="6.625" style="155" customWidth="1"/>
    <col min="15939" max="15939" width="5.625" style="155" customWidth="1"/>
    <col min="15940" max="15940" width="8.625" style="155" customWidth="1"/>
    <col min="15941" max="15941" width="5.625" style="155" customWidth="1"/>
    <col min="15942" max="15943" width="6.625" style="155" customWidth="1"/>
    <col min="15944" max="15944" width="8.625" style="155" customWidth="1"/>
    <col min="15945" max="15946" width="6.625" style="155" customWidth="1"/>
    <col min="15947" max="15947" width="1.5" style="155" customWidth="1"/>
    <col min="15948" max="15948" width="4.625" style="155" customWidth="1"/>
    <col min="15949" max="15949" width="6.625" style="155" customWidth="1"/>
    <col min="15950" max="15950" width="4.625" style="155" customWidth="1"/>
    <col min="15951" max="15951" width="6.75" style="155" customWidth="1"/>
    <col min="15952" max="15952" width="10.125" style="155" customWidth="1"/>
    <col min="15953" max="15953" width="5.625" style="155" customWidth="1"/>
    <col min="15954" max="15954" width="4.125" style="155" customWidth="1"/>
    <col min="15955" max="15955" width="6.625" style="155" customWidth="1"/>
    <col min="15956" max="15957" width="4.125" style="155" customWidth="1"/>
    <col min="15958" max="15958" width="6.625" style="155" customWidth="1"/>
    <col min="15959" max="15959" width="4.25" style="155" customWidth="1"/>
    <col min="15960" max="15960" width="6.625" style="155" customWidth="1"/>
    <col min="15961" max="15961" width="8.625" style="155" customWidth="1"/>
    <col min="15962" max="16144" width="9" style="155"/>
    <col min="16145" max="16145" width="1.625" style="155" customWidth="1"/>
    <col min="16146" max="16146" width="9.625" style="155" customWidth="1"/>
    <col min="16147" max="16155" width="7.375" style="155" customWidth="1"/>
    <col min="16156" max="16156" width="8.125" style="155" customWidth="1"/>
    <col min="16157" max="16162" width="7.375" style="155" customWidth="1"/>
    <col min="16163" max="16164" width="6.625" style="155" customWidth="1"/>
    <col min="16165" max="16165" width="7.625" style="155" customWidth="1"/>
    <col min="16166" max="16166" width="8.125" style="155" customWidth="1"/>
    <col min="16167" max="16168" width="4.875" style="155" customWidth="1"/>
    <col min="16169" max="16169" width="3.625" style="155" customWidth="1"/>
    <col min="16170" max="16170" width="4.125" style="155" customWidth="1"/>
    <col min="16171" max="16171" width="2.625" style="155" customWidth="1"/>
    <col min="16172" max="16172" width="3.875" style="155" customWidth="1"/>
    <col min="16173" max="16173" width="2.625" style="155" customWidth="1"/>
    <col min="16174" max="16174" width="3.875" style="155" customWidth="1"/>
    <col min="16175" max="16177" width="2.625" style="155" customWidth="1"/>
    <col min="16178" max="16179" width="5.625" style="155" customWidth="1"/>
    <col min="16180" max="16181" width="1.625" style="155" customWidth="1"/>
    <col min="16182" max="16182" width="9.625" style="155" customWidth="1"/>
    <col min="16183" max="16183" width="6.625" style="155" customWidth="1"/>
    <col min="16184" max="16184" width="8.625" style="155" customWidth="1"/>
    <col min="16185" max="16186" width="6.625" style="155" customWidth="1"/>
    <col min="16187" max="16187" width="5.625" style="155" customWidth="1"/>
    <col min="16188" max="16188" width="8.625" style="155" customWidth="1"/>
    <col min="16189" max="16189" width="5.625" style="155" customWidth="1"/>
    <col min="16190" max="16190" width="6.625" style="155" customWidth="1"/>
    <col min="16191" max="16191" width="5.625" style="155" customWidth="1"/>
    <col min="16192" max="16192" width="8.625" style="155" customWidth="1"/>
    <col min="16193" max="16193" width="5.625" style="155" customWidth="1"/>
    <col min="16194" max="16194" width="6.625" style="155" customWidth="1"/>
    <col min="16195" max="16195" width="5.625" style="155" customWidth="1"/>
    <col min="16196" max="16196" width="8.625" style="155" customWidth="1"/>
    <col min="16197" max="16197" width="5.625" style="155" customWidth="1"/>
    <col min="16198" max="16199" width="6.625" style="155" customWidth="1"/>
    <col min="16200" max="16200" width="8.625" style="155" customWidth="1"/>
    <col min="16201" max="16202" width="6.625" style="155" customWidth="1"/>
    <col min="16203" max="16203" width="1.5" style="155" customWidth="1"/>
    <col min="16204" max="16204" width="4.625" style="155" customWidth="1"/>
    <col min="16205" max="16205" width="6.625" style="155" customWidth="1"/>
    <col min="16206" max="16206" width="4.625" style="155" customWidth="1"/>
    <col min="16207" max="16207" width="6.75" style="155" customWidth="1"/>
    <col min="16208" max="16208" width="10.125" style="155" customWidth="1"/>
    <col min="16209" max="16209" width="5.625" style="155" customWidth="1"/>
    <col min="16210" max="16210" width="4.125" style="155" customWidth="1"/>
    <col min="16211" max="16211" width="6.625" style="155" customWidth="1"/>
    <col min="16212" max="16213" width="4.125" style="155" customWidth="1"/>
    <col min="16214" max="16214" width="6.625" style="155" customWidth="1"/>
    <col min="16215" max="16215" width="4.25" style="155" customWidth="1"/>
    <col min="16216" max="16216" width="6.625" style="155" customWidth="1"/>
    <col min="16217" max="16217" width="8.625" style="155" customWidth="1"/>
    <col min="16218" max="16384" width="9" style="155"/>
  </cols>
  <sheetData>
    <row r="1" spans="2:90" ht="30" customHeight="1" thickBot="1" x14ac:dyDescent="0.25">
      <c r="B1" s="154" t="s">
        <v>92</v>
      </c>
      <c r="BB1" s="154" t="str">
        <f>B1</f>
        <v>令和元年度分</v>
      </c>
      <c r="BX1" s="516" t="s">
        <v>93</v>
      </c>
      <c r="BY1" s="516"/>
      <c r="BZ1" s="156"/>
    </row>
    <row r="2" spans="2:90" ht="21" customHeight="1" x14ac:dyDescent="0.15">
      <c r="B2" s="526"/>
      <c r="C2" s="528" t="s">
        <v>94</v>
      </c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30"/>
      <c r="AC2" s="531" t="s">
        <v>95</v>
      </c>
      <c r="AD2" s="532"/>
      <c r="AE2" s="532"/>
      <c r="AF2" s="532"/>
      <c r="AG2" s="532"/>
      <c r="AH2" s="532"/>
      <c r="AI2" s="532"/>
      <c r="AJ2" s="532"/>
      <c r="AK2" s="533"/>
      <c r="AL2" s="534" t="s">
        <v>96</v>
      </c>
      <c r="AM2" s="537" t="s">
        <v>97</v>
      </c>
      <c r="AN2" s="538"/>
      <c r="AO2" s="538"/>
      <c r="AP2" s="538"/>
      <c r="AQ2" s="538"/>
      <c r="AR2" s="538"/>
      <c r="AS2" s="538"/>
      <c r="AT2" s="538"/>
      <c r="AU2" s="538"/>
      <c r="AV2" s="538"/>
      <c r="AW2" s="538"/>
      <c r="AX2" s="538"/>
      <c r="AY2" s="539"/>
      <c r="AZ2" s="157"/>
      <c r="BA2" s="157"/>
      <c r="BB2" s="526"/>
      <c r="BC2" s="540" t="s">
        <v>98</v>
      </c>
      <c r="BD2" s="541"/>
      <c r="BE2" s="541"/>
      <c r="BF2" s="541"/>
      <c r="BG2" s="541"/>
      <c r="BH2" s="541"/>
      <c r="BI2" s="541"/>
      <c r="BJ2" s="541"/>
      <c r="BK2" s="541"/>
      <c r="BL2" s="541"/>
      <c r="BM2" s="541"/>
      <c r="BN2" s="541"/>
      <c r="BO2" s="541"/>
      <c r="BP2" s="541"/>
      <c r="BQ2" s="541"/>
      <c r="BR2" s="541"/>
      <c r="BS2" s="541"/>
      <c r="BT2" s="541"/>
      <c r="BU2" s="541"/>
      <c r="BV2" s="542"/>
      <c r="BX2" s="543" t="s">
        <v>99</v>
      </c>
      <c r="BY2" s="519"/>
      <c r="BZ2" s="520"/>
      <c r="CA2" s="518" t="s">
        <v>100</v>
      </c>
      <c r="CB2" s="519"/>
      <c r="CC2" s="520"/>
      <c r="CD2" s="524" t="s">
        <v>101</v>
      </c>
      <c r="CE2" s="524"/>
      <c r="CF2" s="524"/>
      <c r="CG2" s="524"/>
      <c r="CH2" s="524"/>
      <c r="CI2" s="525"/>
      <c r="CJ2" s="501" t="s">
        <v>102</v>
      </c>
      <c r="CK2" s="502"/>
      <c r="CL2" s="505" t="s">
        <v>103</v>
      </c>
    </row>
    <row r="3" spans="2:90" s="161" customFormat="1" ht="21" customHeight="1" x14ac:dyDescent="0.15">
      <c r="B3" s="527"/>
      <c r="C3" s="508" t="s">
        <v>104</v>
      </c>
      <c r="D3" s="509"/>
      <c r="E3" s="509"/>
      <c r="F3" s="509"/>
      <c r="G3" s="509"/>
      <c r="H3" s="509"/>
      <c r="I3" s="509"/>
      <c r="J3" s="509"/>
      <c r="K3" s="510"/>
      <c r="L3" s="511" t="s">
        <v>105</v>
      </c>
      <c r="M3" s="512"/>
      <c r="N3" s="513"/>
      <c r="O3" s="511" t="s">
        <v>106</v>
      </c>
      <c r="P3" s="512"/>
      <c r="Q3" s="513"/>
      <c r="R3" s="511" t="s">
        <v>107</v>
      </c>
      <c r="S3" s="512"/>
      <c r="T3" s="513"/>
      <c r="U3" s="514" t="s">
        <v>108</v>
      </c>
      <c r="V3" s="509"/>
      <c r="W3" s="509"/>
      <c r="X3" s="509"/>
      <c r="Y3" s="509"/>
      <c r="Z3" s="510"/>
      <c r="AA3" s="514" t="s">
        <v>109</v>
      </c>
      <c r="AB3" s="515"/>
      <c r="AC3" s="547" t="s">
        <v>110</v>
      </c>
      <c r="AD3" s="495"/>
      <c r="AE3" s="495"/>
      <c r="AF3" s="494" t="s">
        <v>111</v>
      </c>
      <c r="AG3" s="494" t="s">
        <v>112</v>
      </c>
      <c r="AH3" s="494" t="s">
        <v>113</v>
      </c>
      <c r="AI3" s="495" t="s">
        <v>108</v>
      </c>
      <c r="AJ3" s="496"/>
      <c r="AK3" s="497" t="s">
        <v>109</v>
      </c>
      <c r="AL3" s="535"/>
      <c r="AM3" s="158" t="s">
        <v>114</v>
      </c>
      <c r="AN3" s="159" t="s">
        <v>115</v>
      </c>
      <c r="AO3" s="159" t="s">
        <v>116</v>
      </c>
      <c r="AP3" s="489" t="s">
        <v>117</v>
      </c>
      <c r="AQ3" s="490"/>
      <c r="AR3" s="490"/>
      <c r="AS3" s="491"/>
      <c r="AT3" s="489" t="s">
        <v>118</v>
      </c>
      <c r="AU3" s="490"/>
      <c r="AV3" s="490"/>
      <c r="AW3" s="491"/>
      <c r="AX3" s="492" t="s">
        <v>108</v>
      </c>
      <c r="AY3" s="493"/>
      <c r="AZ3" s="160"/>
      <c r="BA3" s="160"/>
      <c r="BB3" s="527"/>
      <c r="BC3" s="508" t="s">
        <v>119</v>
      </c>
      <c r="BD3" s="509"/>
      <c r="BE3" s="509"/>
      <c r="BF3" s="509"/>
      <c r="BG3" s="508" t="s">
        <v>120</v>
      </c>
      <c r="BH3" s="509"/>
      <c r="BI3" s="509"/>
      <c r="BJ3" s="509"/>
      <c r="BK3" s="508" t="s">
        <v>121</v>
      </c>
      <c r="BL3" s="509"/>
      <c r="BM3" s="509"/>
      <c r="BN3" s="509"/>
      <c r="BO3" s="508" t="s">
        <v>122</v>
      </c>
      <c r="BP3" s="509"/>
      <c r="BQ3" s="509"/>
      <c r="BR3" s="509"/>
      <c r="BS3" s="508" t="s">
        <v>109</v>
      </c>
      <c r="BT3" s="509"/>
      <c r="BU3" s="509"/>
      <c r="BV3" s="515"/>
      <c r="BX3" s="544"/>
      <c r="BY3" s="545"/>
      <c r="BZ3" s="546"/>
      <c r="CA3" s="521"/>
      <c r="CB3" s="522"/>
      <c r="CC3" s="523"/>
      <c r="CD3" s="495" t="s">
        <v>123</v>
      </c>
      <c r="CE3" s="495"/>
      <c r="CF3" s="495"/>
      <c r="CG3" s="495" t="s">
        <v>124</v>
      </c>
      <c r="CH3" s="495"/>
      <c r="CI3" s="517"/>
      <c r="CJ3" s="503"/>
      <c r="CK3" s="504"/>
      <c r="CL3" s="506"/>
    </row>
    <row r="4" spans="2:90" s="181" customFormat="1" ht="21" customHeight="1" x14ac:dyDescent="0.15">
      <c r="B4" s="527"/>
      <c r="C4" s="162" t="s">
        <v>125</v>
      </c>
      <c r="D4" s="163" t="s">
        <v>126</v>
      </c>
      <c r="E4" s="164" t="s">
        <v>127</v>
      </c>
      <c r="F4" s="165" t="s">
        <v>128</v>
      </c>
      <c r="G4" s="163" t="s">
        <v>126</v>
      </c>
      <c r="H4" s="164" t="s">
        <v>129</v>
      </c>
      <c r="I4" s="165" t="s">
        <v>130</v>
      </c>
      <c r="J4" s="163" t="s">
        <v>126</v>
      </c>
      <c r="K4" s="164" t="s">
        <v>131</v>
      </c>
      <c r="L4" s="166" t="s">
        <v>132</v>
      </c>
      <c r="M4" s="163" t="s">
        <v>126</v>
      </c>
      <c r="N4" s="164" t="s">
        <v>133</v>
      </c>
      <c r="O4" s="166" t="s">
        <v>132</v>
      </c>
      <c r="P4" s="163" t="s">
        <v>126</v>
      </c>
      <c r="Q4" s="164" t="s">
        <v>134</v>
      </c>
      <c r="R4" s="166" t="s">
        <v>132</v>
      </c>
      <c r="S4" s="163" t="s">
        <v>126</v>
      </c>
      <c r="T4" s="164" t="s">
        <v>135</v>
      </c>
      <c r="U4" s="165" t="s">
        <v>136</v>
      </c>
      <c r="V4" s="163" t="s">
        <v>126</v>
      </c>
      <c r="W4" s="167" t="s">
        <v>137</v>
      </c>
      <c r="X4" s="168" t="s">
        <v>138</v>
      </c>
      <c r="Y4" s="163" t="s">
        <v>126</v>
      </c>
      <c r="Z4" s="167" t="s">
        <v>139</v>
      </c>
      <c r="AA4" s="168" t="s">
        <v>140</v>
      </c>
      <c r="AB4" s="169" t="s">
        <v>141</v>
      </c>
      <c r="AC4" s="170" t="s">
        <v>142</v>
      </c>
      <c r="AD4" s="171" t="s">
        <v>143</v>
      </c>
      <c r="AE4" s="171" t="s">
        <v>144</v>
      </c>
      <c r="AF4" s="494"/>
      <c r="AG4" s="494"/>
      <c r="AH4" s="494"/>
      <c r="AI4" s="171" t="s">
        <v>136</v>
      </c>
      <c r="AJ4" s="172" t="s">
        <v>138</v>
      </c>
      <c r="AK4" s="498"/>
      <c r="AL4" s="536"/>
      <c r="AM4" s="173" t="s">
        <v>145</v>
      </c>
      <c r="AN4" s="174" t="s">
        <v>146</v>
      </c>
      <c r="AO4" s="174" t="s">
        <v>147</v>
      </c>
      <c r="AP4" s="175" t="s">
        <v>148</v>
      </c>
      <c r="AQ4" s="176" t="s">
        <v>149</v>
      </c>
      <c r="AR4" s="177" t="s">
        <v>150</v>
      </c>
      <c r="AS4" s="178" t="s">
        <v>151</v>
      </c>
      <c r="AT4" s="175" t="s">
        <v>148</v>
      </c>
      <c r="AU4" s="176" t="s">
        <v>149</v>
      </c>
      <c r="AV4" s="177" t="s">
        <v>150</v>
      </c>
      <c r="AW4" s="178" t="s">
        <v>151</v>
      </c>
      <c r="AX4" s="159" t="s">
        <v>136</v>
      </c>
      <c r="AY4" s="179" t="s">
        <v>152</v>
      </c>
      <c r="AZ4" s="180"/>
      <c r="BA4" s="180"/>
      <c r="BB4" s="527"/>
      <c r="BC4" s="162" t="s">
        <v>153</v>
      </c>
      <c r="BD4" s="165" t="s">
        <v>141</v>
      </c>
      <c r="BE4" s="165" t="s">
        <v>154</v>
      </c>
      <c r="BF4" s="165" t="s">
        <v>155</v>
      </c>
      <c r="BG4" s="162" t="s">
        <v>153</v>
      </c>
      <c r="BH4" s="165" t="s">
        <v>141</v>
      </c>
      <c r="BI4" s="165" t="s">
        <v>154</v>
      </c>
      <c r="BJ4" s="165" t="s">
        <v>155</v>
      </c>
      <c r="BK4" s="162" t="s">
        <v>153</v>
      </c>
      <c r="BL4" s="165" t="s">
        <v>141</v>
      </c>
      <c r="BM4" s="165" t="s">
        <v>154</v>
      </c>
      <c r="BN4" s="165" t="s">
        <v>155</v>
      </c>
      <c r="BO4" s="162" t="s">
        <v>153</v>
      </c>
      <c r="BP4" s="165" t="s">
        <v>141</v>
      </c>
      <c r="BQ4" s="165" t="s">
        <v>154</v>
      </c>
      <c r="BR4" s="165" t="s">
        <v>155</v>
      </c>
      <c r="BS4" s="162" t="s">
        <v>153</v>
      </c>
      <c r="BT4" s="165" t="s">
        <v>141</v>
      </c>
      <c r="BU4" s="165" t="s">
        <v>154</v>
      </c>
      <c r="BV4" s="169" t="s">
        <v>155</v>
      </c>
      <c r="BX4" s="182" t="s">
        <v>156</v>
      </c>
      <c r="BY4" s="183" t="s">
        <v>141</v>
      </c>
      <c r="BZ4" s="184" t="s">
        <v>157</v>
      </c>
      <c r="CA4" s="185" t="s">
        <v>156</v>
      </c>
      <c r="CB4" s="183" t="s">
        <v>141</v>
      </c>
      <c r="CC4" s="186" t="s">
        <v>157</v>
      </c>
      <c r="CD4" s="185" t="s">
        <v>156</v>
      </c>
      <c r="CE4" s="183" t="s">
        <v>141</v>
      </c>
      <c r="CF4" s="186" t="s">
        <v>157</v>
      </c>
      <c r="CG4" s="185" t="s">
        <v>156</v>
      </c>
      <c r="CH4" s="183" t="s">
        <v>141</v>
      </c>
      <c r="CI4" s="187" t="s">
        <v>157</v>
      </c>
      <c r="CJ4" s="503"/>
      <c r="CK4" s="504"/>
      <c r="CL4" s="507"/>
    </row>
    <row r="5" spans="2:90" s="205" customFormat="1" ht="18" hidden="1" customHeight="1" x14ac:dyDescent="0.15">
      <c r="B5" s="188"/>
      <c r="C5" s="189"/>
      <c r="D5" s="190"/>
      <c r="E5" s="190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2"/>
      <c r="Z5" s="192"/>
      <c r="AA5" s="193"/>
      <c r="AB5" s="194"/>
      <c r="AC5" s="189"/>
      <c r="AD5" s="191"/>
      <c r="AE5" s="191"/>
      <c r="AF5" s="191"/>
      <c r="AG5" s="191"/>
      <c r="AH5" s="191"/>
      <c r="AI5" s="191"/>
      <c r="AJ5" s="191"/>
      <c r="AK5" s="195"/>
      <c r="AL5" s="196"/>
      <c r="AM5" s="189"/>
      <c r="AN5" s="191"/>
      <c r="AO5" s="191"/>
      <c r="AP5" s="197"/>
      <c r="AQ5" s="191"/>
      <c r="AR5" s="198"/>
      <c r="AS5" s="191"/>
      <c r="AT5" s="197"/>
      <c r="AU5" s="191"/>
      <c r="AV5" s="198"/>
      <c r="AW5" s="191"/>
      <c r="AX5" s="191"/>
      <c r="AY5" s="199"/>
      <c r="AZ5" s="200"/>
      <c r="BA5" s="200"/>
      <c r="BB5" s="188"/>
      <c r="BC5" s="189"/>
      <c r="BD5" s="201"/>
      <c r="BE5" s="191"/>
      <c r="BF5" s="201"/>
      <c r="BG5" s="189"/>
      <c r="BH5" s="201"/>
      <c r="BI5" s="191"/>
      <c r="BJ5" s="201"/>
      <c r="BK5" s="189"/>
      <c r="BL5" s="201"/>
      <c r="BM5" s="191"/>
      <c r="BN5" s="201"/>
      <c r="BO5" s="189"/>
      <c r="BP5" s="202"/>
      <c r="BQ5" s="191"/>
      <c r="BR5" s="201"/>
      <c r="BS5" s="203"/>
      <c r="BT5" s="201"/>
      <c r="BU5" s="201"/>
      <c r="BV5" s="204"/>
      <c r="BX5" s="189"/>
      <c r="BY5" s="206"/>
      <c r="BZ5" s="191"/>
      <c r="CA5" s="191"/>
      <c r="CB5" s="207"/>
      <c r="CC5" s="208"/>
      <c r="CD5" s="191"/>
      <c r="CE5" s="207"/>
      <c r="CF5" s="208"/>
      <c r="CG5" s="191"/>
      <c r="CH5" s="207"/>
      <c r="CI5" s="208"/>
      <c r="CJ5" s="209"/>
      <c r="CK5" s="195"/>
      <c r="CL5" s="195"/>
    </row>
    <row r="6" spans="2:90" s="205" customFormat="1" ht="18" hidden="1" customHeight="1" thickBot="1" x14ac:dyDescent="0.2">
      <c r="B6" s="210"/>
      <c r="C6" s="189"/>
      <c r="D6" s="190"/>
      <c r="E6" s="190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2"/>
      <c r="Z6" s="192"/>
      <c r="AA6" s="193"/>
      <c r="AB6" s="194"/>
      <c r="AC6" s="189"/>
      <c r="AD6" s="191"/>
      <c r="AE6" s="191"/>
      <c r="AF6" s="191"/>
      <c r="AG6" s="191"/>
      <c r="AH6" s="191"/>
      <c r="AI6" s="191"/>
      <c r="AJ6" s="191"/>
      <c r="AK6" s="195"/>
      <c r="AL6" s="196"/>
      <c r="AM6" s="189"/>
      <c r="AN6" s="191"/>
      <c r="AO6" s="191"/>
      <c r="AP6" s="197"/>
      <c r="AQ6" s="191"/>
      <c r="AR6" s="198"/>
      <c r="AS6" s="191"/>
      <c r="AT6" s="197"/>
      <c r="AU6" s="191"/>
      <c r="AV6" s="198"/>
      <c r="AW6" s="191"/>
      <c r="AX6" s="191"/>
      <c r="AY6" s="199"/>
      <c r="AZ6" s="200"/>
      <c r="BA6" s="200"/>
      <c r="BB6" s="210"/>
      <c r="BC6" s="189"/>
      <c r="BD6" s="201"/>
      <c r="BE6" s="191"/>
      <c r="BF6" s="201"/>
      <c r="BG6" s="189"/>
      <c r="BH6" s="201"/>
      <c r="BI6" s="191"/>
      <c r="BJ6" s="201"/>
      <c r="BK6" s="189"/>
      <c r="BL6" s="201"/>
      <c r="BM6" s="191"/>
      <c r="BN6" s="201"/>
      <c r="BO6" s="189"/>
      <c r="BP6" s="202"/>
      <c r="BQ6" s="191"/>
      <c r="BR6" s="201"/>
      <c r="BS6" s="203"/>
      <c r="BT6" s="201"/>
      <c r="BU6" s="201"/>
      <c r="BV6" s="204"/>
      <c r="BX6" s="211"/>
      <c r="BY6" s="212"/>
      <c r="BZ6" s="213"/>
      <c r="CA6" s="191"/>
      <c r="CB6" s="212"/>
      <c r="CC6" s="214"/>
      <c r="CD6" s="213"/>
      <c r="CE6" s="212"/>
      <c r="CF6" s="214"/>
      <c r="CG6" s="213"/>
      <c r="CH6" s="215"/>
      <c r="CI6" s="216"/>
      <c r="CJ6" s="217"/>
      <c r="CK6" s="218"/>
      <c r="CL6" s="218"/>
    </row>
    <row r="7" spans="2:90" ht="18" hidden="1" customHeight="1" thickTop="1" thickBot="1" x14ac:dyDescent="0.2">
      <c r="B7" s="219"/>
      <c r="C7" s="220"/>
      <c r="D7" s="221"/>
      <c r="E7" s="221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3"/>
      <c r="Z7" s="223"/>
      <c r="AA7" s="224"/>
      <c r="AB7" s="225"/>
      <c r="AC7" s="221"/>
      <c r="AD7" s="222"/>
      <c r="AE7" s="222"/>
      <c r="AF7" s="222"/>
      <c r="AG7" s="222"/>
      <c r="AH7" s="222"/>
      <c r="AI7" s="222"/>
      <c r="AJ7" s="222"/>
      <c r="AK7" s="225"/>
      <c r="AL7" s="226"/>
      <c r="AM7" s="227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8"/>
      <c r="AZ7" s="229"/>
      <c r="BA7" s="230"/>
      <c r="BB7" s="219"/>
      <c r="BC7" s="231"/>
      <c r="BD7" s="232"/>
      <c r="BE7" s="232"/>
      <c r="BF7" s="232"/>
      <c r="BG7" s="231"/>
      <c r="BH7" s="232"/>
      <c r="BI7" s="232"/>
      <c r="BJ7" s="232"/>
      <c r="BK7" s="231"/>
      <c r="BL7" s="232"/>
      <c r="BM7" s="232"/>
      <c r="BN7" s="232"/>
      <c r="BO7" s="231"/>
      <c r="BP7" s="232"/>
      <c r="BQ7" s="232"/>
      <c r="BR7" s="232"/>
      <c r="BS7" s="231"/>
      <c r="BT7" s="232"/>
      <c r="BU7" s="232"/>
      <c r="BV7" s="233"/>
      <c r="BX7" s="234"/>
      <c r="BY7" s="224"/>
      <c r="BZ7" s="235"/>
      <c r="CA7" s="235"/>
      <c r="CB7" s="235"/>
      <c r="CC7" s="235"/>
      <c r="CD7" s="235"/>
      <c r="CE7" s="235"/>
      <c r="CF7" s="235"/>
      <c r="CG7" s="235"/>
      <c r="CH7" s="224"/>
      <c r="CI7" s="236"/>
      <c r="CJ7" s="234"/>
      <c r="CK7" s="225"/>
      <c r="CL7" s="225"/>
    </row>
    <row r="8" spans="2:90" ht="18" customHeight="1" x14ac:dyDescent="0.15">
      <c r="B8" s="237" t="s">
        <v>158</v>
      </c>
      <c r="C8" s="189">
        <v>1435</v>
      </c>
      <c r="D8" s="190">
        <v>450</v>
      </c>
      <c r="E8" s="190">
        <f>C8*D8</f>
        <v>645750</v>
      </c>
      <c r="F8" s="191">
        <v>78</v>
      </c>
      <c r="G8" s="191">
        <v>350</v>
      </c>
      <c r="H8" s="191">
        <f>F8*G8</f>
        <v>27300</v>
      </c>
      <c r="I8" s="191">
        <v>485</v>
      </c>
      <c r="J8" s="191">
        <v>750</v>
      </c>
      <c r="K8" s="191">
        <f>I8*J8</f>
        <v>363750</v>
      </c>
      <c r="L8" s="191">
        <v>4424</v>
      </c>
      <c r="M8" s="191">
        <v>300</v>
      </c>
      <c r="N8" s="191">
        <f>L8*M8</f>
        <v>1327200</v>
      </c>
      <c r="O8" s="191">
        <v>461</v>
      </c>
      <c r="P8" s="191">
        <v>100</v>
      </c>
      <c r="Q8" s="191">
        <f>O8*P8</f>
        <v>46100</v>
      </c>
      <c r="R8" s="191">
        <v>6246</v>
      </c>
      <c r="S8" s="191">
        <v>300</v>
      </c>
      <c r="T8" s="191">
        <f>R8*S8</f>
        <v>1873800</v>
      </c>
      <c r="U8" s="191">
        <v>0</v>
      </c>
      <c r="V8" s="191">
        <v>100</v>
      </c>
      <c r="W8" s="191">
        <f>U8*V8</f>
        <v>0</v>
      </c>
      <c r="X8" s="191">
        <v>3</v>
      </c>
      <c r="Y8" s="192">
        <v>3000</v>
      </c>
      <c r="Z8" s="192">
        <f>X8*Y8</f>
        <v>9000</v>
      </c>
      <c r="AA8" s="193">
        <v>13132</v>
      </c>
      <c r="AB8" s="194">
        <v>4299200</v>
      </c>
      <c r="AC8" s="189">
        <v>185</v>
      </c>
      <c r="AD8" s="191">
        <v>0</v>
      </c>
      <c r="AE8" s="191">
        <v>26</v>
      </c>
      <c r="AF8" s="191">
        <v>8</v>
      </c>
      <c r="AG8" s="191">
        <v>2</v>
      </c>
      <c r="AH8" s="191">
        <v>505</v>
      </c>
      <c r="AI8" s="191">
        <v>2</v>
      </c>
      <c r="AJ8" s="191">
        <v>55</v>
      </c>
      <c r="AK8" s="195">
        <v>783</v>
      </c>
      <c r="AL8" s="196">
        <v>13915</v>
      </c>
      <c r="AM8" s="189">
        <v>0</v>
      </c>
      <c r="AN8" s="191">
        <v>6</v>
      </c>
      <c r="AO8" s="191">
        <v>0</v>
      </c>
      <c r="AP8" s="197">
        <v>8</v>
      </c>
      <c r="AQ8" s="191">
        <v>0</v>
      </c>
      <c r="AR8" s="198">
        <v>0</v>
      </c>
      <c r="AS8" s="191">
        <v>0</v>
      </c>
      <c r="AT8" s="197">
        <v>2</v>
      </c>
      <c r="AU8" s="191">
        <v>0</v>
      </c>
      <c r="AV8" s="198">
        <v>0</v>
      </c>
      <c r="AW8" s="191">
        <v>0</v>
      </c>
      <c r="AX8" s="191">
        <v>0</v>
      </c>
      <c r="AY8" s="199">
        <v>1.5</v>
      </c>
      <c r="AZ8" s="229"/>
      <c r="BA8" s="229"/>
      <c r="BB8" s="237" t="s">
        <v>158</v>
      </c>
      <c r="BC8" s="189">
        <v>2111</v>
      </c>
      <c r="BD8" s="201">
        <v>633300</v>
      </c>
      <c r="BE8" s="191">
        <v>174</v>
      </c>
      <c r="BF8" s="201">
        <v>2285</v>
      </c>
      <c r="BG8" s="189">
        <v>1</v>
      </c>
      <c r="BH8" s="201">
        <v>300</v>
      </c>
      <c r="BI8" s="191">
        <v>174</v>
      </c>
      <c r="BJ8" s="201">
        <v>175</v>
      </c>
      <c r="BK8" s="189">
        <v>0</v>
      </c>
      <c r="BL8" s="201">
        <v>0</v>
      </c>
      <c r="BM8" s="191">
        <v>0</v>
      </c>
      <c r="BN8" s="201">
        <v>0</v>
      </c>
      <c r="BO8" s="189">
        <v>0</v>
      </c>
      <c r="BP8" s="202"/>
      <c r="BQ8" s="191">
        <v>0</v>
      </c>
      <c r="BR8" s="201">
        <v>0</v>
      </c>
      <c r="BS8" s="203">
        <v>2112</v>
      </c>
      <c r="BT8" s="201">
        <v>633600</v>
      </c>
      <c r="BU8" s="201">
        <v>348</v>
      </c>
      <c r="BV8" s="204">
        <v>2460</v>
      </c>
      <c r="BX8" s="189">
        <v>17</v>
      </c>
      <c r="BY8" s="238">
        <v>5100</v>
      </c>
      <c r="BZ8" s="191">
        <v>0</v>
      </c>
      <c r="CA8" s="191">
        <v>0</v>
      </c>
      <c r="CB8" s="238">
        <v>0</v>
      </c>
      <c r="CC8" s="197">
        <v>0</v>
      </c>
      <c r="CD8" s="191">
        <v>0</v>
      </c>
      <c r="CE8" s="238">
        <v>0</v>
      </c>
      <c r="CF8" s="197">
        <v>0</v>
      </c>
      <c r="CG8" s="191">
        <v>0</v>
      </c>
      <c r="CH8" s="239">
        <v>0</v>
      </c>
      <c r="CI8" s="216"/>
      <c r="CJ8" s="240">
        <v>15244</v>
      </c>
      <c r="CK8" s="241">
        <v>4932800</v>
      </c>
      <c r="CL8" s="241">
        <v>1131</v>
      </c>
    </row>
    <row r="9" spans="2:90" s="205" customFormat="1" ht="18" customHeight="1" x14ac:dyDescent="0.15">
      <c r="B9" s="237" t="s">
        <v>159</v>
      </c>
      <c r="C9" s="189">
        <v>3016</v>
      </c>
      <c r="D9" s="190">
        <v>450</v>
      </c>
      <c r="E9" s="190">
        <f t="shared" ref="E9:E28" si="0">C9*D9</f>
        <v>1357200</v>
      </c>
      <c r="F9" s="191">
        <v>191</v>
      </c>
      <c r="G9" s="191">
        <v>350</v>
      </c>
      <c r="H9" s="191">
        <f t="shared" ref="H9:H28" si="1">F9*G9</f>
        <v>66850</v>
      </c>
      <c r="I9" s="191">
        <v>938</v>
      </c>
      <c r="J9" s="191">
        <v>750</v>
      </c>
      <c r="K9" s="191">
        <f t="shared" ref="K9:K28" si="2">I9*J9</f>
        <v>703500</v>
      </c>
      <c r="L9" s="191">
        <v>8204</v>
      </c>
      <c r="M9" s="191">
        <v>300</v>
      </c>
      <c r="N9" s="191">
        <f t="shared" ref="N9:N28" si="3">L9*M9</f>
        <v>2461200</v>
      </c>
      <c r="O9" s="191">
        <v>1100</v>
      </c>
      <c r="P9" s="191">
        <v>100</v>
      </c>
      <c r="Q9" s="191">
        <f t="shared" ref="Q9:Q28" si="4">O9*P9</f>
        <v>110000</v>
      </c>
      <c r="R9" s="191">
        <v>15093</v>
      </c>
      <c r="S9" s="191">
        <v>300</v>
      </c>
      <c r="T9" s="191">
        <f t="shared" ref="T9:T28" si="5">R9*S9</f>
        <v>4527900</v>
      </c>
      <c r="U9" s="191">
        <v>0</v>
      </c>
      <c r="V9" s="191">
        <v>100</v>
      </c>
      <c r="W9" s="191">
        <f t="shared" ref="W9:W28" si="6">U9*V9</f>
        <v>0</v>
      </c>
      <c r="X9" s="191">
        <v>16</v>
      </c>
      <c r="Y9" s="192">
        <v>3000</v>
      </c>
      <c r="Z9" s="192">
        <f t="shared" ref="Z9:Z27" si="7">X9*Y9</f>
        <v>48000</v>
      </c>
      <c r="AA9" s="193">
        <v>28558</v>
      </c>
      <c r="AB9" s="194">
        <v>9278850</v>
      </c>
      <c r="AC9" s="189">
        <v>478</v>
      </c>
      <c r="AD9" s="191">
        <v>1</v>
      </c>
      <c r="AE9" s="191">
        <v>92</v>
      </c>
      <c r="AF9" s="191">
        <v>18</v>
      </c>
      <c r="AG9" s="191">
        <v>5</v>
      </c>
      <c r="AH9" s="191">
        <v>1284</v>
      </c>
      <c r="AI9" s="191">
        <v>1</v>
      </c>
      <c r="AJ9" s="191">
        <v>192</v>
      </c>
      <c r="AK9" s="195">
        <v>2071</v>
      </c>
      <c r="AL9" s="196">
        <v>30629</v>
      </c>
      <c r="AM9" s="189">
        <v>0</v>
      </c>
      <c r="AN9" s="191">
        <v>4</v>
      </c>
      <c r="AO9" s="191">
        <v>0</v>
      </c>
      <c r="AP9" s="197">
        <v>17</v>
      </c>
      <c r="AQ9" s="191">
        <v>1</v>
      </c>
      <c r="AR9" s="198">
        <v>0</v>
      </c>
      <c r="AS9" s="191">
        <v>0</v>
      </c>
      <c r="AT9" s="197">
        <v>5</v>
      </c>
      <c r="AU9" s="191">
        <v>0</v>
      </c>
      <c r="AV9" s="198">
        <v>0</v>
      </c>
      <c r="AW9" s="191">
        <v>0</v>
      </c>
      <c r="AX9" s="191">
        <v>0</v>
      </c>
      <c r="AY9" s="199">
        <v>8</v>
      </c>
      <c r="AZ9" s="200"/>
      <c r="BA9" s="200"/>
      <c r="BB9" s="237" t="s">
        <v>159</v>
      </c>
      <c r="BC9" s="189">
        <v>5816</v>
      </c>
      <c r="BD9" s="201">
        <v>1744800</v>
      </c>
      <c r="BE9" s="191">
        <v>609</v>
      </c>
      <c r="BF9" s="201">
        <v>6425</v>
      </c>
      <c r="BG9" s="189">
        <v>2</v>
      </c>
      <c r="BH9" s="201">
        <v>600</v>
      </c>
      <c r="BI9" s="191">
        <v>143</v>
      </c>
      <c r="BJ9" s="201">
        <v>145</v>
      </c>
      <c r="BK9" s="189">
        <v>0</v>
      </c>
      <c r="BL9" s="201">
        <v>0</v>
      </c>
      <c r="BM9" s="191">
        <v>0</v>
      </c>
      <c r="BN9" s="201">
        <v>0</v>
      </c>
      <c r="BO9" s="189">
        <v>0</v>
      </c>
      <c r="BP9" s="202"/>
      <c r="BQ9" s="191">
        <v>0</v>
      </c>
      <c r="BR9" s="201">
        <v>0</v>
      </c>
      <c r="BS9" s="203">
        <v>5818</v>
      </c>
      <c r="BT9" s="201">
        <v>1745400</v>
      </c>
      <c r="BU9" s="201">
        <v>752</v>
      </c>
      <c r="BV9" s="204">
        <v>6570</v>
      </c>
      <c r="BX9" s="189">
        <v>27</v>
      </c>
      <c r="BY9" s="206">
        <v>8100</v>
      </c>
      <c r="BZ9" s="191">
        <v>0</v>
      </c>
      <c r="CA9" s="191">
        <v>0</v>
      </c>
      <c r="CB9" s="206">
        <v>0</v>
      </c>
      <c r="CC9" s="197">
        <v>0</v>
      </c>
      <c r="CD9" s="191">
        <v>0</v>
      </c>
      <c r="CE9" s="206">
        <v>0</v>
      </c>
      <c r="CF9" s="197">
        <v>0</v>
      </c>
      <c r="CG9" s="191">
        <v>0</v>
      </c>
      <c r="CH9" s="242">
        <v>0</v>
      </c>
      <c r="CI9" s="216"/>
      <c r="CJ9" s="209">
        <v>34376</v>
      </c>
      <c r="CK9" s="195">
        <v>11024250</v>
      </c>
      <c r="CL9" s="195">
        <v>2823</v>
      </c>
    </row>
    <row r="10" spans="2:90" s="205" customFormat="1" ht="18" customHeight="1" x14ac:dyDescent="0.15">
      <c r="B10" s="237" t="s">
        <v>160</v>
      </c>
      <c r="C10" s="189">
        <v>5301</v>
      </c>
      <c r="D10" s="190">
        <v>450</v>
      </c>
      <c r="E10" s="190">
        <f t="shared" si="0"/>
        <v>2385450</v>
      </c>
      <c r="F10" s="191">
        <v>216</v>
      </c>
      <c r="G10" s="191">
        <v>350</v>
      </c>
      <c r="H10" s="191">
        <f t="shared" si="1"/>
        <v>75600</v>
      </c>
      <c r="I10" s="191">
        <v>1582</v>
      </c>
      <c r="J10" s="191">
        <v>750</v>
      </c>
      <c r="K10" s="191">
        <f t="shared" si="2"/>
        <v>1186500</v>
      </c>
      <c r="L10" s="191">
        <v>11966</v>
      </c>
      <c r="M10" s="191">
        <v>300</v>
      </c>
      <c r="N10" s="191">
        <f t="shared" si="3"/>
        <v>3589800</v>
      </c>
      <c r="O10" s="191">
        <v>1545</v>
      </c>
      <c r="P10" s="191">
        <v>100</v>
      </c>
      <c r="Q10" s="191">
        <f t="shared" si="4"/>
        <v>154500</v>
      </c>
      <c r="R10" s="191">
        <v>20494</v>
      </c>
      <c r="S10" s="191">
        <v>300</v>
      </c>
      <c r="T10" s="191">
        <f t="shared" si="5"/>
        <v>6148200</v>
      </c>
      <c r="U10" s="191">
        <v>0</v>
      </c>
      <c r="V10" s="191">
        <v>100</v>
      </c>
      <c r="W10" s="191">
        <f t="shared" si="6"/>
        <v>0</v>
      </c>
      <c r="X10" s="191">
        <v>17</v>
      </c>
      <c r="Y10" s="192">
        <v>3000</v>
      </c>
      <c r="Z10" s="192">
        <f t="shared" si="7"/>
        <v>51000</v>
      </c>
      <c r="AA10" s="193">
        <v>41121</v>
      </c>
      <c r="AB10" s="194">
        <v>13594200</v>
      </c>
      <c r="AC10" s="189">
        <v>605</v>
      </c>
      <c r="AD10" s="191">
        <v>0</v>
      </c>
      <c r="AE10" s="191">
        <v>80</v>
      </c>
      <c r="AF10" s="191">
        <v>6</v>
      </c>
      <c r="AG10" s="191">
        <v>4</v>
      </c>
      <c r="AH10" s="191">
        <v>1356</v>
      </c>
      <c r="AI10" s="191">
        <v>0</v>
      </c>
      <c r="AJ10" s="191">
        <v>129</v>
      </c>
      <c r="AK10" s="195">
        <v>2180</v>
      </c>
      <c r="AL10" s="196">
        <v>43301</v>
      </c>
      <c r="AM10" s="189">
        <v>0</v>
      </c>
      <c r="AN10" s="191">
        <v>3</v>
      </c>
      <c r="AO10" s="191">
        <v>0</v>
      </c>
      <c r="AP10" s="197">
        <v>4</v>
      </c>
      <c r="AQ10" s="191">
        <v>2</v>
      </c>
      <c r="AR10" s="198">
        <v>0</v>
      </c>
      <c r="AS10" s="191">
        <v>0</v>
      </c>
      <c r="AT10" s="197">
        <v>3</v>
      </c>
      <c r="AU10" s="191">
        <v>1</v>
      </c>
      <c r="AV10" s="198">
        <v>0</v>
      </c>
      <c r="AW10" s="191">
        <v>0</v>
      </c>
      <c r="AX10" s="191">
        <v>0</v>
      </c>
      <c r="AY10" s="199">
        <v>8.5</v>
      </c>
      <c r="AZ10" s="200"/>
      <c r="BA10" s="200"/>
      <c r="BB10" s="237" t="s">
        <v>160</v>
      </c>
      <c r="BC10" s="189">
        <v>5783</v>
      </c>
      <c r="BD10" s="201">
        <v>1734900</v>
      </c>
      <c r="BE10" s="191">
        <v>478</v>
      </c>
      <c r="BF10" s="201">
        <v>6261</v>
      </c>
      <c r="BG10" s="189">
        <v>2</v>
      </c>
      <c r="BH10" s="201">
        <v>600</v>
      </c>
      <c r="BI10" s="191">
        <v>72</v>
      </c>
      <c r="BJ10" s="201">
        <v>74</v>
      </c>
      <c r="BK10" s="189">
        <v>0</v>
      </c>
      <c r="BL10" s="201">
        <v>0</v>
      </c>
      <c r="BM10" s="191">
        <v>0</v>
      </c>
      <c r="BN10" s="201">
        <v>0</v>
      </c>
      <c r="BO10" s="189">
        <v>0</v>
      </c>
      <c r="BP10" s="202"/>
      <c r="BQ10" s="191">
        <v>0</v>
      </c>
      <c r="BR10" s="201">
        <v>0</v>
      </c>
      <c r="BS10" s="203">
        <v>5785</v>
      </c>
      <c r="BT10" s="201">
        <v>1735500</v>
      </c>
      <c r="BU10" s="201">
        <v>550</v>
      </c>
      <c r="BV10" s="204">
        <v>6335</v>
      </c>
      <c r="BX10" s="189">
        <v>70</v>
      </c>
      <c r="BY10" s="206">
        <v>21000</v>
      </c>
      <c r="BZ10" s="191">
        <v>0</v>
      </c>
      <c r="CA10" s="191">
        <v>0</v>
      </c>
      <c r="CB10" s="206">
        <v>0</v>
      </c>
      <c r="CC10" s="197">
        <v>0</v>
      </c>
      <c r="CD10" s="191">
        <v>0</v>
      </c>
      <c r="CE10" s="206">
        <v>0</v>
      </c>
      <c r="CF10" s="197">
        <v>0</v>
      </c>
      <c r="CG10" s="191">
        <v>0</v>
      </c>
      <c r="CH10" s="242">
        <v>0</v>
      </c>
      <c r="CI10" s="216"/>
      <c r="CJ10" s="209">
        <v>46906</v>
      </c>
      <c r="CK10" s="195">
        <v>15329700</v>
      </c>
      <c r="CL10" s="195">
        <v>2730</v>
      </c>
    </row>
    <row r="11" spans="2:90" s="205" customFormat="1" ht="18" customHeight="1" x14ac:dyDescent="0.15">
      <c r="B11" s="237" t="s">
        <v>161</v>
      </c>
      <c r="C11" s="189">
        <v>4028</v>
      </c>
      <c r="D11" s="190">
        <v>450</v>
      </c>
      <c r="E11" s="190">
        <f t="shared" si="0"/>
        <v>1812600</v>
      </c>
      <c r="F11" s="191">
        <v>211</v>
      </c>
      <c r="G11" s="191">
        <v>350</v>
      </c>
      <c r="H11" s="191">
        <f t="shared" si="1"/>
        <v>73850</v>
      </c>
      <c r="I11" s="191">
        <v>1083</v>
      </c>
      <c r="J11" s="191">
        <v>750</v>
      </c>
      <c r="K11" s="191">
        <f t="shared" si="2"/>
        <v>812250</v>
      </c>
      <c r="L11" s="191">
        <v>12395</v>
      </c>
      <c r="M11" s="191">
        <v>300</v>
      </c>
      <c r="N11" s="191">
        <f t="shared" si="3"/>
        <v>3718500</v>
      </c>
      <c r="O11" s="191">
        <v>1872</v>
      </c>
      <c r="P11" s="191">
        <v>100</v>
      </c>
      <c r="Q11" s="191">
        <f t="shared" si="4"/>
        <v>187200</v>
      </c>
      <c r="R11" s="191">
        <v>19151</v>
      </c>
      <c r="S11" s="191">
        <v>300</v>
      </c>
      <c r="T11" s="191">
        <f t="shared" si="5"/>
        <v>5745300</v>
      </c>
      <c r="U11" s="191">
        <v>0</v>
      </c>
      <c r="V11" s="191">
        <v>100</v>
      </c>
      <c r="W11" s="191">
        <f t="shared" si="6"/>
        <v>0</v>
      </c>
      <c r="X11" s="191">
        <v>17</v>
      </c>
      <c r="Y11" s="192">
        <v>3000</v>
      </c>
      <c r="Z11" s="192">
        <f t="shared" si="7"/>
        <v>51000</v>
      </c>
      <c r="AA11" s="193">
        <v>38757</v>
      </c>
      <c r="AB11" s="194">
        <v>12402800</v>
      </c>
      <c r="AC11" s="189">
        <v>354</v>
      </c>
      <c r="AD11" s="191">
        <v>0</v>
      </c>
      <c r="AE11" s="191">
        <v>56</v>
      </c>
      <c r="AF11" s="191">
        <v>6</v>
      </c>
      <c r="AG11" s="191">
        <v>1</v>
      </c>
      <c r="AH11" s="191">
        <v>886</v>
      </c>
      <c r="AI11" s="191">
        <v>3</v>
      </c>
      <c r="AJ11" s="191">
        <v>105</v>
      </c>
      <c r="AK11" s="195">
        <v>1411</v>
      </c>
      <c r="AL11" s="196">
        <v>40168</v>
      </c>
      <c r="AM11" s="189">
        <v>0</v>
      </c>
      <c r="AN11" s="191">
        <v>2</v>
      </c>
      <c r="AO11" s="191">
        <v>0</v>
      </c>
      <c r="AP11" s="197">
        <v>6</v>
      </c>
      <c r="AQ11" s="191">
        <v>0</v>
      </c>
      <c r="AR11" s="198">
        <v>0</v>
      </c>
      <c r="AS11" s="191">
        <v>0</v>
      </c>
      <c r="AT11" s="197">
        <v>1</v>
      </c>
      <c r="AU11" s="191">
        <v>0</v>
      </c>
      <c r="AV11" s="198">
        <v>0</v>
      </c>
      <c r="AW11" s="191">
        <v>0</v>
      </c>
      <c r="AX11" s="191">
        <v>0</v>
      </c>
      <c r="AY11" s="199">
        <v>8.5</v>
      </c>
      <c r="AZ11" s="200"/>
      <c r="BA11" s="200"/>
      <c r="BB11" s="237" t="s">
        <v>161</v>
      </c>
      <c r="BC11" s="189">
        <v>4721</v>
      </c>
      <c r="BD11" s="201">
        <v>1416300</v>
      </c>
      <c r="BE11" s="191">
        <v>277</v>
      </c>
      <c r="BF11" s="201">
        <v>4998</v>
      </c>
      <c r="BG11" s="189">
        <v>1</v>
      </c>
      <c r="BH11" s="201">
        <v>300</v>
      </c>
      <c r="BI11" s="191">
        <v>154</v>
      </c>
      <c r="BJ11" s="201">
        <v>155</v>
      </c>
      <c r="BK11" s="189">
        <v>0</v>
      </c>
      <c r="BL11" s="201">
        <v>0</v>
      </c>
      <c r="BM11" s="191">
        <v>0</v>
      </c>
      <c r="BN11" s="201">
        <v>0</v>
      </c>
      <c r="BO11" s="189">
        <v>0</v>
      </c>
      <c r="BP11" s="202"/>
      <c r="BQ11" s="191">
        <v>0</v>
      </c>
      <c r="BR11" s="201">
        <v>0</v>
      </c>
      <c r="BS11" s="203">
        <v>4722</v>
      </c>
      <c r="BT11" s="201">
        <v>1416600</v>
      </c>
      <c r="BU11" s="201">
        <v>431</v>
      </c>
      <c r="BV11" s="204">
        <v>5153</v>
      </c>
      <c r="BX11" s="189">
        <v>19</v>
      </c>
      <c r="BY11" s="206">
        <v>5700</v>
      </c>
      <c r="BZ11" s="191">
        <v>0</v>
      </c>
      <c r="CA11" s="191">
        <v>0</v>
      </c>
      <c r="CB11" s="206">
        <v>0</v>
      </c>
      <c r="CC11" s="197">
        <v>0</v>
      </c>
      <c r="CD11" s="191">
        <v>0</v>
      </c>
      <c r="CE11" s="206">
        <v>0</v>
      </c>
      <c r="CF11" s="197">
        <v>0</v>
      </c>
      <c r="CG11" s="191">
        <v>0</v>
      </c>
      <c r="CH11" s="242">
        <v>0</v>
      </c>
      <c r="CI11" s="216"/>
      <c r="CJ11" s="209">
        <v>43479</v>
      </c>
      <c r="CK11" s="195">
        <v>13819400</v>
      </c>
      <c r="CL11" s="195">
        <v>1842</v>
      </c>
    </row>
    <row r="12" spans="2:90" s="205" customFormat="1" ht="18" customHeight="1" x14ac:dyDescent="0.15">
      <c r="B12" s="237" t="s">
        <v>162</v>
      </c>
      <c r="C12" s="189">
        <v>2652</v>
      </c>
      <c r="D12" s="190">
        <v>450</v>
      </c>
      <c r="E12" s="190">
        <f t="shared" si="0"/>
        <v>1193400</v>
      </c>
      <c r="F12" s="191">
        <v>79</v>
      </c>
      <c r="G12" s="191">
        <v>350</v>
      </c>
      <c r="H12" s="191">
        <f t="shared" si="1"/>
        <v>27650</v>
      </c>
      <c r="I12" s="191">
        <v>749</v>
      </c>
      <c r="J12" s="191">
        <v>750</v>
      </c>
      <c r="K12" s="191">
        <f t="shared" si="2"/>
        <v>561750</v>
      </c>
      <c r="L12" s="191">
        <v>7130</v>
      </c>
      <c r="M12" s="191">
        <v>300</v>
      </c>
      <c r="N12" s="191">
        <f t="shared" si="3"/>
        <v>2139000</v>
      </c>
      <c r="O12" s="191">
        <v>721</v>
      </c>
      <c r="P12" s="191">
        <v>100</v>
      </c>
      <c r="Q12" s="191">
        <f t="shared" si="4"/>
        <v>72100</v>
      </c>
      <c r="R12" s="191">
        <v>10359</v>
      </c>
      <c r="S12" s="191">
        <v>300</v>
      </c>
      <c r="T12" s="191">
        <f t="shared" si="5"/>
        <v>3107700</v>
      </c>
      <c r="U12" s="191">
        <v>0</v>
      </c>
      <c r="V12" s="191">
        <v>100</v>
      </c>
      <c r="W12" s="191">
        <f t="shared" si="6"/>
        <v>0</v>
      </c>
      <c r="X12" s="191">
        <v>8</v>
      </c>
      <c r="Y12" s="192">
        <v>3000</v>
      </c>
      <c r="Z12" s="192">
        <f t="shared" si="7"/>
        <v>24000</v>
      </c>
      <c r="AA12" s="193">
        <v>21698</v>
      </c>
      <c r="AB12" s="194">
        <v>7128750</v>
      </c>
      <c r="AC12" s="189">
        <v>334</v>
      </c>
      <c r="AD12" s="191">
        <v>3</v>
      </c>
      <c r="AE12" s="191">
        <v>90</v>
      </c>
      <c r="AF12" s="191">
        <v>7</v>
      </c>
      <c r="AG12" s="191">
        <v>3</v>
      </c>
      <c r="AH12" s="191">
        <v>846</v>
      </c>
      <c r="AI12" s="191">
        <v>2</v>
      </c>
      <c r="AJ12" s="191">
        <v>31</v>
      </c>
      <c r="AK12" s="195">
        <v>1316</v>
      </c>
      <c r="AL12" s="196">
        <v>23014</v>
      </c>
      <c r="AM12" s="189">
        <v>0</v>
      </c>
      <c r="AN12" s="191">
        <v>3</v>
      </c>
      <c r="AO12" s="191">
        <v>0</v>
      </c>
      <c r="AP12" s="197">
        <v>7</v>
      </c>
      <c r="AQ12" s="191">
        <v>0</v>
      </c>
      <c r="AR12" s="198">
        <v>0</v>
      </c>
      <c r="AS12" s="191">
        <v>0</v>
      </c>
      <c r="AT12" s="197">
        <v>3</v>
      </c>
      <c r="AU12" s="191">
        <v>0</v>
      </c>
      <c r="AV12" s="198">
        <v>0</v>
      </c>
      <c r="AW12" s="191">
        <v>0</v>
      </c>
      <c r="AX12" s="191">
        <v>0</v>
      </c>
      <c r="AY12" s="199">
        <v>4</v>
      </c>
      <c r="AZ12" s="200"/>
      <c r="BA12" s="200"/>
      <c r="BB12" s="237" t="s">
        <v>162</v>
      </c>
      <c r="BC12" s="189">
        <v>3486</v>
      </c>
      <c r="BD12" s="201">
        <v>1045800</v>
      </c>
      <c r="BE12" s="191">
        <v>351</v>
      </c>
      <c r="BF12" s="201">
        <v>3837</v>
      </c>
      <c r="BG12" s="189">
        <v>9</v>
      </c>
      <c r="BH12" s="201">
        <v>2700</v>
      </c>
      <c r="BI12" s="191">
        <v>131</v>
      </c>
      <c r="BJ12" s="201">
        <v>140</v>
      </c>
      <c r="BK12" s="189">
        <v>0</v>
      </c>
      <c r="BL12" s="201">
        <v>0</v>
      </c>
      <c r="BM12" s="191">
        <v>0</v>
      </c>
      <c r="BN12" s="201">
        <v>0</v>
      </c>
      <c r="BO12" s="189">
        <v>0</v>
      </c>
      <c r="BP12" s="202"/>
      <c r="BQ12" s="191">
        <v>0</v>
      </c>
      <c r="BR12" s="201">
        <v>0</v>
      </c>
      <c r="BS12" s="203">
        <v>3495</v>
      </c>
      <c r="BT12" s="201">
        <v>1048500</v>
      </c>
      <c r="BU12" s="201">
        <v>482</v>
      </c>
      <c r="BV12" s="204">
        <v>3977</v>
      </c>
      <c r="BX12" s="189">
        <v>16</v>
      </c>
      <c r="BY12" s="206">
        <v>4800</v>
      </c>
      <c r="BZ12" s="191">
        <v>0</v>
      </c>
      <c r="CA12" s="191">
        <v>0</v>
      </c>
      <c r="CB12" s="206">
        <v>0</v>
      </c>
      <c r="CC12" s="197">
        <v>0</v>
      </c>
      <c r="CD12" s="191">
        <v>0</v>
      </c>
      <c r="CE12" s="206">
        <v>0</v>
      </c>
      <c r="CF12" s="197">
        <v>0</v>
      </c>
      <c r="CG12" s="191">
        <v>0</v>
      </c>
      <c r="CH12" s="242">
        <v>0</v>
      </c>
      <c r="CI12" s="216"/>
      <c r="CJ12" s="209">
        <v>25193</v>
      </c>
      <c r="CK12" s="195">
        <v>8177250</v>
      </c>
      <c r="CL12" s="195">
        <v>1798</v>
      </c>
    </row>
    <row r="13" spans="2:90" s="205" customFormat="1" ht="18" customHeight="1" x14ac:dyDescent="0.15">
      <c r="B13" s="237" t="s">
        <v>163</v>
      </c>
      <c r="C13" s="189">
        <v>2053</v>
      </c>
      <c r="D13" s="190">
        <v>450</v>
      </c>
      <c r="E13" s="190">
        <f t="shared" si="0"/>
        <v>923850</v>
      </c>
      <c r="F13" s="191">
        <v>58</v>
      </c>
      <c r="G13" s="191">
        <v>350</v>
      </c>
      <c r="H13" s="191">
        <f t="shared" si="1"/>
        <v>20300</v>
      </c>
      <c r="I13" s="191">
        <v>634</v>
      </c>
      <c r="J13" s="191">
        <v>750</v>
      </c>
      <c r="K13" s="191">
        <f t="shared" si="2"/>
        <v>475500</v>
      </c>
      <c r="L13" s="191">
        <v>5476</v>
      </c>
      <c r="M13" s="191">
        <v>300</v>
      </c>
      <c r="N13" s="191">
        <f t="shared" si="3"/>
        <v>1642800</v>
      </c>
      <c r="O13" s="191">
        <v>550</v>
      </c>
      <c r="P13" s="191">
        <v>100</v>
      </c>
      <c r="Q13" s="191">
        <f t="shared" si="4"/>
        <v>55000</v>
      </c>
      <c r="R13" s="191">
        <v>8099</v>
      </c>
      <c r="S13" s="191">
        <v>300</v>
      </c>
      <c r="T13" s="191">
        <f t="shared" si="5"/>
        <v>2429700</v>
      </c>
      <c r="U13" s="191">
        <v>0</v>
      </c>
      <c r="V13" s="191">
        <v>100</v>
      </c>
      <c r="W13" s="191">
        <f t="shared" si="6"/>
        <v>0</v>
      </c>
      <c r="X13" s="191">
        <v>8</v>
      </c>
      <c r="Y13" s="192">
        <v>3000</v>
      </c>
      <c r="Z13" s="192">
        <f t="shared" si="7"/>
        <v>24000</v>
      </c>
      <c r="AA13" s="193">
        <v>16878</v>
      </c>
      <c r="AB13" s="194">
        <v>5575350</v>
      </c>
      <c r="AC13" s="189">
        <v>251</v>
      </c>
      <c r="AD13" s="191">
        <v>1</v>
      </c>
      <c r="AE13" s="191">
        <v>33</v>
      </c>
      <c r="AF13" s="191">
        <v>14</v>
      </c>
      <c r="AG13" s="191">
        <v>3</v>
      </c>
      <c r="AH13" s="191">
        <v>742</v>
      </c>
      <c r="AI13" s="191">
        <v>0</v>
      </c>
      <c r="AJ13" s="191">
        <v>27</v>
      </c>
      <c r="AK13" s="195">
        <v>1071</v>
      </c>
      <c r="AL13" s="196">
        <v>17949</v>
      </c>
      <c r="AM13" s="189">
        <v>0</v>
      </c>
      <c r="AN13" s="191">
        <v>4</v>
      </c>
      <c r="AO13" s="191">
        <v>0</v>
      </c>
      <c r="AP13" s="197">
        <v>14</v>
      </c>
      <c r="AQ13" s="191">
        <v>0</v>
      </c>
      <c r="AR13" s="198">
        <v>0</v>
      </c>
      <c r="AS13" s="191">
        <v>0</v>
      </c>
      <c r="AT13" s="197">
        <v>3</v>
      </c>
      <c r="AU13" s="191">
        <v>0</v>
      </c>
      <c r="AV13" s="198">
        <v>0</v>
      </c>
      <c r="AW13" s="191">
        <v>0</v>
      </c>
      <c r="AX13" s="191">
        <v>0</v>
      </c>
      <c r="AY13" s="199">
        <v>4</v>
      </c>
      <c r="AZ13" s="200"/>
      <c r="BA13" s="200"/>
      <c r="BB13" s="237" t="s">
        <v>163</v>
      </c>
      <c r="BC13" s="189">
        <v>3325</v>
      </c>
      <c r="BD13" s="201">
        <v>997500</v>
      </c>
      <c r="BE13" s="191">
        <v>393</v>
      </c>
      <c r="BF13" s="201">
        <v>3718</v>
      </c>
      <c r="BG13" s="189">
        <v>1</v>
      </c>
      <c r="BH13" s="201">
        <v>300</v>
      </c>
      <c r="BI13" s="191">
        <v>41</v>
      </c>
      <c r="BJ13" s="201">
        <v>42</v>
      </c>
      <c r="BK13" s="189">
        <v>0</v>
      </c>
      <c r="BL13" s="201">
        <v>0</v>
      </c>
      <c r="BM13" s="191">
        <v>0</v>
      </c>
      <c r="BN13" s="201">
        <v>0</v>
      </c>
      <c r="BO13" s="189">
        <v>0</v>
      </c>
      <c r="BP13" s="202"/>
      <c r="BQ13" s="191">
        <v>0</v>
      </c>
      <c r="BR13" s="201">
        <v>0</v>
      </c>
      <c r="BS13" s="203">
        <v>3326</v>
      </c>
      <c r="BT13" s="201">
        <v>997800</v>
      </c>
      <c r="BU13" s="201">
        <v>434</v>
      </c>
      <c r="BV13" s="204">
        <v>3760</v>
      </c>
      <c r="BX13" s="189">
        <v>28</v>
      </c>
      <c r="BY13" s="206">
        <v>8400</v>
      </c>
      <c r="BZ13" s="191">
        <v>0</v>
      </c>
      <c r="CA13" s="191">
        <v>0</v>
      </c>
      <c r="CB13" s="206">
        <v>0</v>
      </c>
      <c r="CC13" s="197">
        <v>0</v>
      </c>
      <c r="CD13" s="191">
        <v>0</v>
      </c>
      <c r="CE13" s="206">
        <v>0</v>
      </c>
      <c r="CF13" s="197">
        <v>0</v>
      </c>
      <c r="CG13" s="191">
        <v>0</v>
      </c>
      <c r="CH13" s="242">
        <v>0</v>
      </c>
      <c r="CI13" s="216"/>
      <c r="CJ13" s="209">
        <v>20204</v>
      </c>
      <c r="CK13" s="195">
        <v>6573150</v>
      </c>
      <c r="CL13" s="195">
        <v>1505</v>
      </c>
    </row>
    <row r="14" spans="2:90" s="205" customFormat="1" ht="18" customHeight="1" x14ac:dyDescent="0.15">
      <c r="B14" s="237" t="s">
        <v>164</v>
      </c>
      <c r="C14" s="189">
        <v>2932</v>
      </c>
      <c r="D14" s="190">
        <v>450</v>
      </c>
      <c r="E14" s="190">
        <f t="shared" si="0"/>
        <v>1319400</v>
      </c>
      <c r="F14" s="191">
        <v>79</v>
      </c>
      <c r="G14" s="191">
        <v>350</v>
      </c>
      <c r="H14" s="191">
        <f t="shared" si="1"/>
        <v>27650</v>
      </c>
      <c r="I14" s="191">
        <v>778</v>
      </c>
      <c r="J14" s="191">
        <v>750</v>
      </c>
      <c r="K14" s="191">
        <f t="shared" si="2"/>
        <v>583500</v>
      </c>
      <c r="L14" s="191">
        <v>8531</v>
      </c>
      <c r="M14" s="191">
        <v>300</v>
      </c>
      <c r="N14" s="191">
        <f t="shared" si="3"/>
        <v>2559300</v>
      </c>
      <c r="O14" s="191">
        <v>908</v>
      </c>
      <c r="P14" s="191">
        <v>100</v>
      </c>
      <c r="Q14" s="191">
        <f t="shared" si="4"/>
        <v>90800</v>
      </c>
      <c r="R14" s="191">
        <v>11431</v>
      </c>
      <c r="S14" s="191">
        <v>300</v>
      </c>
      <c r="T14" s="191">
        <f t="shared" si="5"/>
        <v>3429300</v>
      </c>
      <c r="U14" s="191">
        <v>0</v>
      </c>
      <c r="V14" s="191">
        <v>100</v>
      </c>
      <c r="W14" s="191">
        <f t="shared" si="6"/>
        <v>0</v>
      </c>
      <c r="X14" s="191">
        <v>8</v>
      </c>
      <c r="Y14" s="192">
        <v>3000</v>
      </c>
      <c r="Z14" s="192">
        <f t="shared" si="7"/>
        <v>24000</v>
      </c>
      <c r="AA14" s="193">
        <v>24667</v>
      </c>
      <c r="AB14" s="194">
        <v>8035000</v>
      </c>
      <c r="AC14" s="189">
        <v>451</v>
      </c>
      <c r="AD14" s="191">
        <v>3</v>
      </c>
      <c r="AE14" s="191">
        <v>124</v>
      </c>
      <c r="AF14" s="191">
        <v>23</v>
      </c>
      <c r="AG14" s="191">
        <v>5</v>
      </c>
      <c r="AH14" s="191">
        <v>1154</v>
      </c>
      <c r="AI14" s="191">
        <v>0</v>
      </c>
      <c r="AJ14" s="191">
        <v>10</v>
      </c>
      <c r="AK14" s="195">
        <v>1770</v>
      </c>
      <c r="AL14" s="196">
        <v>26437</v>
      </c>
      <c r="AM14" s="189">
        <v>0</v>
      </c>
      <c r="AN14" s="191">
        <v>1</v>
      </c>
      <c r="AO14" s="191">
        <v>0</v>
      </c>
      <c r="AP14" s="197">
        <v>19</v>
      </c>
      <c r="AQ14" s="191">
        <v>0</v>
      </c>
      <c r="AR14" s="198">
        <v>4</v>
      </c>
      <c r="AS14" s="191">
        <v>0</v>
      </c>
      <c r="AT14" s="197">
        <v>5</v>
      </c>
      <c r="AU14" s="191">
        <v>0</v>
      </c>
      <c r="AV14" s="198">
        <v>0</v>
      </c>
      <c r="AW14" s="191">
        <v>0</v>
      </c>
      <c r="AX14" s="191">
        <v>0</v>
      </c>
      <c r="AY14" s="199">
        <v>4</v>
      </c>
      <c r="AZ14" s="200"/>
      <c r="BA14" s="200"/>
      <c r="BB14" s="237" t="s">
        <v>164</v>
      </c>
      <c r="BC14" s="189">
        <v>3507</v>
      </c>
      <c r="BD14" s="201">
        <v>1052100</v>
      </c>
      <c r="BE14" s="191">
        <v>280</v>
      </c>
      <c r="BF14" s="201">
        <v>3787</v>
      </c>
      <c r="BG14" s="189">
        <v>1</v>
      </c>
      <c r="BH14" s="201">
        <v>300</v>
      </c>
      <c r="BI14" s="191">
        <v>29</v>
      </c>
      <c r="BJ14" s="201">
        <v>30</v>
      </c>
      <c r="BK14" s="189">
        <v>0</v>
      </c>
      <c r="BL14" s="201">
        <v>0</v>
      </c>
      <c r="BM14" s="191">
        <v>0</v>
      </c>
      <c r="BN14" s="201">
        <v>0</v>
      </c>
      <c r="BO14" s="189">
        <v>0</v>
      </c>
      <c r="BP14" s="202"/>
      <c r="BQ14" s="191">
        <v>0</v>
      </c>
      <c r="BR14" s="201">
        <v>0</v>
      </c>
      <c r="BS14" s="203">
        <v>3508</v>
      </c>
      <c r="BT14" s="201">
        <v>1052400</v>
      </c>
      <c r="BU14" s="201">
        <v>309</v>
      </c>
      <c r="BV14" s="204">
        <v>3817</v>
      </c>
      <c r="BX14" s="189">
        <v>8</v>
      </c>
      <c r="BY14" s="206">
        <v>2400</v>
      </c>
      <c r="BZ14" s="191">
        <v>0</v>
      </c>
      <c r="CA14" s="191">
        <v>0</v>
      </c>
      <c r="CB14" s="206">
        <v>0</v>
      </c>
      <c r="CC14" s="197">
        <v>0</v>
      </c>
      <c r="CD14" s="191">
        <v>0</v>
      </c>
      <c r="CE14" s="206">
        <v>0</v>
      </c>
      <c r="CF14" s="197">
        <v>0</v>
      </c>
      <c r="CG14" s="191">
        <v>0</v>
      </c>
      <c r="CH14" s="242">
        <v>0</v>
      </c>
      <c r="CI14" s="216"/>
      <c r="CJ14" s="209">
        <v>28175</v>
      </c>
      <c r="CK14" s="195">
        <v>9087400</v>
      </c>
      <c r="CL14" s="195">
        <v>2079</v>
      </c>
    </row>
    <row r="15" spans="2:90" s="205" customFormat="1" ht="18" customHeight="1" x14ac:dyDescent="0.15">
      <c r="B15" s="237" t="s">
        <v>165</v>
      </c>
      <c r="C15" s="189">
        <v>3748</v>
      </c>
      <c r="D15" s="190">
        <v>450</v>
      </c>
      <c r="E15" s="190">
        <f t="shared" si="0"/>
        <v>1686600</v>
      </c>
      <c r="F15" s="191">
        <v>78</v>
      </c>
      <c r="G15" s="191">
        <v>350</v>
      </c>
      <c r="H15" s="191">
        <f t="shared" si="1"/>
        <v>27300</v>
      </c>
      <c r="I15" s="191">
        <v>1170</v>
      </c>
      <c r="J15" s="191">
        <v>750</v>
      </c>
      <c r="K15" s="191">
        <f t="shared" si="2"/>
        <v>877500</v>
      </c>
      <c r="L15" s="191">
        <v>7056</v>
      </c>
      <c r="M15" s="191">
        <v>300</v>
      </c>
      <c r="N15" s="191">
        <f t="shared" si="3"/>
        <v>2116800</v>
      </c>
      <c r="O15" s="191">
        <v>671</v>
      </c>
      <c r="P15" s="191">
        <v>100</v>
      </c>
      <c r="Q15" s="191">
        <f t="shared" si="4"/>
        <v>67100</v>
      </c>
      <c r="R15" s="191">
        <v>7470</v>
      </c>
      <c r="S15" s="191">
        <v>300</v>
      </c>
      <c r="T15" s="191">
        <f t="shared" si="5"/>
        <v>2241000</v>
      </c>
      <c r="U15" s="191">
        <v>1</v>
      </c>
      <c r="V15" s="191">
        <v>100</v>
      </c>
      <c r="W15" s="191">
        <f t="shared" si="6"/>
        <v>100</v>
      </c>
      <c r="X15" s="191">
        <v>2</v>
      </c>
      <c r="Y15" s="192">
        <v>3000</v>
      </c>
      <c r="Z15" s="192">
        <f t="shared" si="7"/>
        <v>6000</v>
      </c>
      <c r="AA15" s="193">
        <v>20196</v>
      </c>
      <c r="AB15" s="194">
        <v>7025550</v>
      </c>
      <c r="AC15" s="189">
        <v>303</v>
      </c>
      <c r="AD15" s="191">
        <v>0</v>
      </c>
      <c r="AE15" s="191">
        <v>42</v>
      </c>
      <c r="AF15" s="191">
        <v>244</v>
      </c>
      <c r="AG15" s="191">
        <v>16</v>
      </c>
      <c r="AH15" s="191">
        <v>897</v>
      </c>
      <c r="AI15" s="191">
        <v>0</v>
      </c>
      <c r="AJ15" s="191">
        <v>10</v>
      </c>
      <c r="AK15" s="195">
        <v>1512</v>
      </c>
      <c r="AL15" s="196">
        <v>21708</v>
      </c>
      <c r="AM15" s="189">
        <v>0</v>
      </c>
      <c r="AN15" s="191">
        <v>3</v>
      </c>
      <c r="AO15" s="191">
        <v>0</v>
      </c>
      <c r="AP15" s="197">
        <v>0</v>
      </c>
      <c r="AQ15" s="191">
        <v>1</v>
      </c>
      <c r="AR15" s="198">
        <v>243</v>
      </c>
      <c r="AS15" s="191">
        <v>0</v>
      </c>
      <c r="AT15" s="197">
        <v>0</v>
      </c>
      <c r="AU15" s="191">
        <v>0</v>
      </c>
      <c r="AV15" s="198">
        <v>16</v>
      </c>
      <c r="AW15" s="191">
        <v>0</v>
      </c>
      <c r="AX15" s="191">
        <v>0</v>
      </c>
      <c r="AY15" s="199">
        <v>1</v>
      </c>
      <c r="AZ15" s="200"/>
      <c r="BA15" s="200"/>
      <c r="BB15" s="237" t="s">
        <v>165</v>
      </c>
      <c r="BC15" s="189">
        <v>1571</v>
      </c>
      <c r="BD15" s="201">
        <v>471300</v>
      </c>
      <c r="BE15" s="191">
        <v>189</v>
      </c>
      <c r="BF15" s="201">
        <v>1760</v>
      </c>
      <c r="BG15" s="189">
        <v>1</v>
      </c>
      <c r="BH15" s="201">
        <v>300</v>
      </c>
      <c r="BI15" s="191">
        <v>26</v>
      </c>
      <c r="BJ15" s="201">
        <v>27</v>
      </c>
      <c r="BK15" s="189">
        <v>0</v>
      </c>
      <c r="BL15" s="201">
        <v>0</v>
      </c>
      <c r="BM15" s="191">
        <v>0</v>
      </c>
      <c r="BN15" s="201">
        <v>0</v>
      </c>
      <c r="BO15" s="189">
        <v>0</v>
      </c>
      <c r="BP15" s="202"/>
      <c r="BQ15" s="191">
        <v>0</v>
      </c>
      <c r="BR15" s="201">
        <v>0</v>
      </c>
      <c r="BS15" s="203">
        <v>1572</v>
      </c>
      <c r="BT15" s="201">
        <v>471600</v>
      </c>
      <c r="BU15" s="201">
        <v>215</v>
      </c>
      <c r="BV15" s="204">
        <v>1787</v>
      </c>
      <c r="BX15" s="189">
        <v>2</v>
      </c>
      <c r="BY15" s="206">
        <v>600</v>
      </c>
      <c r="BZ15" s="191">
        <v>0</v>
      </c>
      <c r="CA15" s="191">
        <v>0</v>
      </c>
      <c r="CB15" s="206">
        <v>0</v>
      </c>
      <c r="CC15" s="197">
        <v>0</v>
      </c>
      <c r="CD15" s="191">
        <v>0</v>
      </c>
      <c r="CE15" s="206">
        <v>0</v>
      </c>
      <c r="CF15" s="197">
        <v>0</v>
      </c>
      <c r="CG15" s="191">
        <v>0</v>
      </c>
      <c r="CH15" s="242">
        <v>0</v>
      </c>
      <c r="CI15" s="216"/>
      <c r="CJ15" s="209">
        <v>21768</v>
      </c>
      <c r="CK15" s="195">
        <v>7497150</v>
      </c>
      <c r="CL15" s="195">
        <v>1727</v>
      </c>
    </row>
    <row r="16" spans="2:90" s="205" customFormat="1" ht="18" customHeight="1" x14ac:dyDescent="0.15">
      <c r="B16" s="237" t="s">
        <v>166</v>
      </c>
      <c r="C16" s="189">
        <v>1837</v>
      </c>
      <c r="D16" s="190">
        <v>450</v>
      </c>
      <c r="E16" s="190">
        <f t="shared" si="0"/>
        <v>826650</v>
      </c>
      <c r="F16" s="191">
        <v>44</v>
      </c>
      <c r="G16" s="191">
        <v>350</v>
      </c>
      <c r="H16" s="191">
        <f t="shared" si="1"/>
        <v>15400</v>
      </c>
      <c r="I16" s="191">
        <v>631</v>
      </c>
      <c r="J16" s="191">
        <v>750</v>
      </c>
      <c r="K16" s="191">
        <f t="shared" si="2"/>
        <v>473250</v>
      </c>
      <c r="L16" s="191">
        <v>5261</v>
      </c>
      <c r="M16" s="191">
        <v>300</v>
      </c>
      <c r="N16" s="191">
        <f t="shared" si="3"/>
        <v>1578300</v>
      </c>
      <c r="O16" s="191">
        <v>561</v>
      </c>
      <c r="P16" s="191">
        <v>100</v>
      </c>
      <c r="Q16" s="191">
        <f t="shared" si="4"/>
        <v>56100</v>
      </c>
      <c r="R16" s="191">
        <v>7715</v>
      </c>
      <c r="S16" s="191">
        <v>300</v>
      </c>
      <c r="T16" s="191">
        <f t="shared" si="5"/>
        <v>2314500</v>
      </c>
      <c r="U16" s="191">
        <v>0</v>
      </c>
      <c r="V16" s="191">
        <v>100</v>
      </c>
      <c r="W16" s="191">
        <f t="shared" si="6"/>
        <v>0</v>
      </c>
      <c r="X16" s="191">
        <v>4</v>
      </c>
      <c r="Y16" s="192">
        <v>3000</v>
      </c>
      <c r="Z16" s="192">
        <f t="shared" si="7"/>
        <v>12000</v>
      </c>
      <c r="AA16" s="193">
        <v>16053</v>
      </c>
      <c r="AB16" s="194">
        <v>5278300</v>
      </c>
      <c r="AC16" s="189">
        <v>207</v>
      </c>
      <c r="AD16" s="191">
        <v>0</v>
      </c>
      <c r="AE16" s="191">
        <v>7</v>
      </c>
      <c r="AF16" s="191">
        <v>3</v>
      </c>
      <c r="AG16" s="191">
        <v>3</v>
      </c>
      <c r="AH16" s="191">
        <v>468</v>
      </c>
      <c r="AI16" s="191">
        <v>0</v>
      </c>
      <c r="AJ16" s="191">
        <v>0</v>
      </c>
      <c r="AK16" s="195">
        <v>688</v>
      </c>
      <c r="AL16" s="196">
        <v>16741</v>
      </c>
      <c r="AM16" s="189">
        <v>0</v>
      </c>
      <c r="AN16" s="191">
        <v>2</v>
      </c>
      <c r="AO16" s="191">
        <v>0</v>
      </c>
      <c r="AP16" s="197">
        <v>3</v>
      </c>
      <c r="AQ16" s="191">
        <v>0</v>
      </c>
      <c r="AR16" s="198">
        <v>0</v>
      </c>
      <c r="AS16" s="191">
        <v>0</v>
      </c>
      <c r="AT16" s="197">
        <v>3</v>
      </c>
      <c r="AU16" s="191">
        <v>0</v>
      </c>
      <c r="AV16" s="198">
        <v>0</v>
      </c>
      <c r="AW16" s="191">
        <v>0</v>
      </c>
      <c r="AX16" s="191">
        <v>0</v>
      </c>
      <c r="AY16" s="199">
        <v>2</v>
      </c>
      <c r="AZ16" s="200"/>
      <c r="BA16" s="200"/>
      <c r="BB16" s="237" t="s">
        <v>166</v>
      </c>
      <c r="BC16" s="189">
        <v>1881</v>
      </c>
      <c r="BD16" s="201">
        <v>564300</v>
      </c>
      <c r="BE16" s="191">
        <v>145</v>
      </c>
      <c r="BF16" s="201">
        <v>2026</v>
      </c>
      <c r="BG16" s="189">
        <v>1</v>
      </c>
      <c r="BH16" s="201">
        <v>300</v>
      </c>
      <c r="BI16" s="191">
        <v>60</v>
      </c>
      <c r="BJ16" s="201">
        <v>61</v>
      </c>
      <c r="BK16" s="189">
        <v>0</v>
      </c>
      <c r="BL16" s="201">
        <v>0</v>
      </c>
      <c r="BM16" s="191">
        <v>0</v>
      </c>
      <c r="BN16" s="201">
        <v>0</v>
      </c>
      <c r="BO16" s="189">
        <v>0</v>
      </c>
      <c r="BP16" s="202"/>
      <c r="BQ16" s="191">
        <v>0</v>
      </c>
      <c r="BR16" s="201">
        <v>0</v>
      </c>
      <c r="BS16" s="203">
        <v>1882</v>
      </c>
      <c r="BT16" s="201">
        <v>564600</v>
      </c>
      <c r="BU16" s="201">
        <v>205</v>
      </c>
      <c r="BV16" s="204">
        <v>2087</v>
      </c>
      <c r="BX16" s="189">
        <v>2</v>
      </c>
      <c r="BY16" s="206">
        <v>600</v>
      </c>
      <c r="BZ16" s="191">
        <v>0</v>
      </c>
      <c r="CA16" s="191">
        <v>0</v>
      </c>
      <c r="CB16" s="206">
        <v>0</v>
      </c>
      <c r="CC16" s="197">
        <v>0</v>
      </c>
      <c r="CD16" s="191">
        <v>0</v>
      </c>
      <c r="CE16" s="206">
        <v>0</v>
      </c>
      <c r="CF16" s="197">
        <v>0</v>
      </c>
      <c r="CG16" s="191">
        <v>0</v>
      </c>
      <c r="CH16" s="242">
        <v>0</v>
      </c>
      <c r="CI16" s="216"/>
      <c r="CJ16" s="209">
        <v>17935</v>
      </c>
      <c r="CK16" s="195">
        <v>5842900</v>
      </c>
      <c r="CL16" s="195">
        <v>893</v>
      </c>
    </row>
    <row r="17" spans="2:90" s="205" customFormat="1" ht="18" customHeight="1" x14ac:dyDescent="0.15">
      <c r="B17" s="237" t="s">
        <v>167</v>
      </c>
      <c r="C17" s="189">
        <v>2065</v>
      </c>
      <c r="D17" s="190">
        <v>450</v>
      </c>
      <c r="E17" s="190">
        <f t="shared" si="0"/>
        <v>929250</v>
      </c>
      <c r="F17" s="191">
        <v>49</v>
      </c>
      <c r="G17" s="191">
        <v>350</v>
      </c>
      <c r="H17" s="191">
        <f t="shared" si="1"/>
        <v>17150</v>
      </c>
      <c r="I17" s="191">
        <v>491</v>
      </c>
      <c r="J17" s="191">
        <v>750</v>
      </c>
      <c r="K17" s="191">
        <f t="shared" si="2"/>
        <v>368250</v>
      </c>
      <c r="L17" s="191">
        <v>6395</v>
      </c>
      <c r="M17" s="191">
        <v>300</v>
      </c>
      <c r="N17" s="191">
        <f t="shared" si="3"/>
        <v>1918500</v>
      </c>
      <c r="O17" s="191">
        <v>616</v>
      </c>
      <c r="P17" s="191">
        <v>100</v>
      </c>
      <c r="Q17" s="191">
        <f t="shared" si="4"/>
        <v>61600</v>
      </c>
      <c r="R17" s="191">
        <v>7924</v>
      </c>
      <c r="S17" s="191">
        <v>300</v>
      </c>
      <c r="T17" s="191">
        <f t="shared" si="5"/>
        <v>2377200</v>
      </c>
      <c r="U17" s="191">
        <v>0</v>
      </c>
      <c r="V17" s="191">
        <v>100</v>
      </c>
      <c r="W17" s="191">
        <f t="shared" si="6"/>
        <v>0</v>
      </c>
      <c r="X17" s="191">
        <v>6</v>
      </c>
      <c r="Y17" s="192">
        <v>3000</v>
      </c>
      <c r="Z17" s="192">
        <f t="shared" si="7"/>
        <v>18000</v>
      </c>
      <c r="AA17" s="193">
        <v>17546</v>
      </c>
      <c r="AB17" s="194">
        <v>5691000</v>
      </c>
      <c r="AC17" s="189">
        <v>166</v>
      </c>
      <c r="AD17" s="191">
        <v>0</v>
      </c>
      <c r="AE17" s="191">
        <v>17</v>
      </c>
      <c r="AF17" s="191">
        <v>7</v>
      </c>
      <c r="AG17" s="191">
        <v>2</v>
      </c>
      <c r="AH17" s="191">
        <v>426</v>
      </c>
      <c r="AI17" s="191">
        <v>0</v>
      </c>
      <c r="AJ17" s="191">
        <v>12</v>
      </c>
      <c r="AK17" s="195">
        <v>630</v>
      </c>
      <c r="AL17" s="196">
        <v>18176</v>
      </c>
      <c r="AM17" s="189">
        <v>0</v>
      </c>
      <c r="AN17" s="191">
        <v>1</v>
      </c>
      <c r="AO17" s="191">
        <v>0</v>
      </c>
      <c r="AP17" s="197">
        <v>7</v>
      </c>
      <c r="AQ17" s="191">
        <v>0</v>
      </c>
      <c r="AR17" s="198">
        <v>0</v>
      </c>
      <c r="AS17" s="191">
        <v>0</v>
      </c>
      <c r="AT17" s="197">
        <v>2</v>
      </c>
      <c r="AU17" s="191">
        <v>0</v>
      </c>
      <c r="AV17" s="198">
        <v>0</v>
      </c>
      <c r="AW17" s="191">
        <v>0</v>
      </c>
      <c r="AX17" s="191">
        <v>0</v>
      </c>
      <c r="AY17" s="199">
        <v>3</v>
      </c>
      <c r="AZ17" s="200"/>
      <c r="BA17" s="200"/>
      <c r="BB17" s="237" t="s">
        <v>167</v>
      </c>
      <c r="BC17" s="189">
        <v>2312</v>
      </c>
      <c r="BD17" s="201">
        <v>693600</v>
      </c>
      <c r="BE17" s="191">
        <v>178</v>
      </c>
      <c r="BF17" s="201">
        <v>2490</v>
      </c>
      <c r="BG17" s="189">
        <v>1</v>
      </c>
      <c r="BH17" s="201">
        <v>300</v>
      </c>
      <c r="BI17" s="191">
        <v>180</v>
      </c>
      <c r="BJ17" s="201">
        <v>181</v>
      </c>
      <c r="BK17" s="189">
        <v>0</v>
      </c>
      <c r="BL17" s="201">
        <v>0</v>
      </c>
      <c r="BM17" s="191">
        <v>0</v>
      </c>
      <c r="BN17" s="201">
        <v>0</v>
      </c>
      <c r="BO17" s="189">
        <v>0</v>
      </c>
      <c r="BP17" s="202"/>
      <c r="BQ17" s="191">
        <v>0</v>
      </c>
      <c r="BR17" s="201">
        <v>0</v>
      </c>
      <c r="BS17" s="203">
        <v>2313</v>
      </c>
      <c r="BT17" s="201">
        <v>693900</v>
      </c>
      <c r="BU17" s="201">
        <v>358</v>
      </c>
      <c r="BV17" s="204">
        <v>2671</v>
      </c>
      <c r="BX17" s="189">
        <v>9</v>
      </c>
      <c r="BY17" s="206">
        <v>2700</v>
      </c>
      <c r="BZ17" s="191">
        <v>0</v>
      </c>
      <c r="CA17" s="191">
        <v>0</v>
      </c>
      <c r="CB17" s="206">
        <v>0</v>
      </c>
      <c r="CC17" s="197">
        <v>0</v>
      </c>
      <c r="CD17" s="191">
        <v>0</v>
      </c>
      <c r="CE17" s="206">
        <v>0</v>
      </c>
      <c r="CF17" s="197">
        <v>0</v>
      </c>
      <c r="CG17" s="191">
        <v>0</v>
      </c>
      <c r="CH17" s="242">
        <v>0</v>
      </c>
      <c r="CI17" s="216"/>
      <c r="CJ17" s="209">
        <v>19859</v>
      </c>
      <c r="CK17" s="195">
        <v>6384900</v>
      </c>
      <c r="CL17" s="195">
        <v>988</v>
      </c>
    </row>
    <row r="18" spans="2:90" s="205" customFormat="1" ht="18" customHeight="1" x14ac:dyDescent="0.15">
      <c r="B18" s="237" t="s">
        <v>168</v>
      </c>
      <c r="C18" s="189">
        <v>3269</v>
      </c>
      <c r="D18" s="190">
        <v>450</v>
      </c>
      <c r="E18" s="190">
        <f t="shared" si="0"/>
        <v>1471050</v>
      </c>
      <c r="F18" s="191">
        <v>81</v>
      </c>
      <c r="G18" s="191">
        <v>350</v>
      </c>
      <c r="H18" s="191">
        <f t="shared" si="1"/>
        <v>28350</v>
      </c>
      <c r="I18" s="191">
        <v>779</v>
      </c>
      <c r="J18" s="191">
        <v>750</v>
      </c>
      <c r="K18" s="191">
        <f t="shared" si="2"/>
        <v>584250</v>
      </c>
      <c r="L18" s="191">
        <v>10206</v>
      </c>
      <c r="M18" s="191">
        <v>300</v>
      </c>
      <c r="N18" s="191">
        <f t="shared" si="3"/>
        <v>3061800</v>
      </c>
      <c r="O18" s="191">
        <v>1122</v>
      </c>
      <c r="P18" s="191">
        <v>100</v>
      </c>
      <c r="Q18" s="191">
        <f t="shared" si="4"/>
        <v>112200</v>
      </c>
      <c r="R18" s="191">
        <v>13243</v>
      </c>
      <c r="S18" s="191">
        <v>300</v>
      </c>
      <c r="T18" s="191">
        <f t="shared" si="5"/>
        <v>3972900</v>
      </c>
      <c r="U18" s="191">
        <v>0</v>
      </c>
      <c r="V18" s="191">
        <v>100</v>
      </c>
      <c r="W18" s="191">
        <f t="shared" si="6"/>
        <v>0</v>
      </c>
      <c r="X18" s="191">
        <v>30</v>
      </c>
      <c r="Y18" s="192">
        <v>3000</v>
      </c>
      <c r="Z18" s="192">
        <f t="shared" si="7"/>
        <v>90000</v>
      </c>
      <c r="AA18" s="193">
        <v>28730</v>
      </c>
      <c r="AB18" s="194">
        <v>9322650</v>
      </c>
      <c r="AC18" s="189">
        <v>285</v>
      </c>
      <c r="AD18" s="191">
        <v>3</v>
      </c>
      <c r="AE18" s="191">
        <v>46</v>
      </c>
      <c r="AF18" s="191">
        <v>29</v>
      </c>
      <c r="AG18" s="191">
        <v>1</v>
      </c>
      <c r="AH18" s="191">
        <v>849</v>
      </c>
      <c r="AI18" s="191">
        <v>0</v>
      </c>
      <c r="AJ18" s="191">
        <v>35</v>
      </c>
      <c r="AK18" s="195">
        <v>1248</v>
      </c>
      <c r="AL18" s="196">
        <v>29978</v>
      </c>
      <c r="AM18" s="189">
        <v>0</v>
      </c>
      <c r="AN18" s="191">
        <v>2</v>
      </c>
      <c r="AO18" s="191">
        <v>0</v>
      </c>
      <c r="AP18" s="197">
        <v>13</v>
      </c>
      <c r="AQ18" s="191">
        <v>0</v>
      </c>
      <c r="AR18" s="198">
        <v>16</v>
      </c>
      <c r="AS18" s="191">
        <v>0</v>
      </c>
      <c r="AT18" s="197">
        <v>1</v>
      </c>
      <c r="AU18" s="191">
        <v>0</v>
      </c>
      <c r="AV18" s="198">
        <v>0</v>
      </c>
      <c r="AW18" s="191">
        <v>0</v>
      </c>
      <c r="AX18" s="191">
        <v>0</v>
      </c>
      <c r="AY18" s="199">
        <v>15</v>
      </c>
      <c r="AZ18" s="200"/>
      <c r="BA18" s="200"/>
      <c r="BB18" s="237" t="s">
        <v>168</v>
      </c>
      <c r="BC18" s="189">
        <v>3905</v>
      </c>
      <c r="BD18" s="201">
        <v>1171500</v>
      </c>
      <c r="BE18" s="191">
        <v>278</v>
      </c>
      <c r="BF18" s="201">
        <v>4183</v>
      </c>
      <c r="BG18" s="189">
        <v>0</v>
      </c>
      <c r="BH18" s="201">
        <v>0</v>
      </c>
      <c r="BI18" s="191">
        <v>150</v>
      </c>
      <c r="BJ18" s="201">
        <v>150</v>
      </c>
      <c r="BK18" s="189">
        <v>0</v>
      </c>
      <c r="BL18" s="201">
        <v>0</v>
      </c>
      <c r="BM18" s="191">
        <v>0</v>
      </c>
      <c r="BN18" s="201">
        <v>0</v>
      </c>
      <c r="BO18" s="189">
        <v>0</v>
      </c>
      <c r="BP18" s="202"/>
      <c r="BQ18" s="191">
        <v>0</v>
      </c>
      <c r="BR18" s="201">
        <v>0</v>
      </c>
      <c r="BS18" s="203">
        <v>3905</v>
      </c>
      <c r="BT18" s="201">
        <v>1171500</v>
      </c>
      <c r="BU18" s="201">
        <v>428</v>
      </c>
      <c r="BV18" s="204">
        <v>4333</v>
      </c>
      <c r="BX18" s="189">
        <v>13</v>
      </c>
      <c r="BY18" s="206">
        <v>3900</v>
      </c>
      <c r="BZ18" s="191">
        <v>0</v>
      </c>
      <c r="CA18" s="191">
        <v>0</v>
      </c>
      <c r="CB18" s="206">
        <v>0</v>
      </c>
      <c r="CC18" s="197">
        <v>0</v>
      </c>
      <c r="CD18" s="191">
        <v>0</v>
      </c>
      <c r="CE18" s="206">
        <v>0</v>
      </c>
      <c r="CF18" s="197">
        <v>0</v>
      </c>
      <c r="CG18" s="191">
        <v>0</v>
      </c>
      <c r="CH18" s="242">
        <v>0</v>
      </c>
      <c r="CI18" s="216"/>
      <c r="CJ18" s="209">
        <v>32635</v>
      </c>
      <c r="CK18" s="195">
        <v>10494150</v>
      </c>
      <c r="CL18" s="195">
        <v>1676</v>
      </c>
    </row>
    <row r="19" spans="2:90" s="205" customFormat="1" ht="18" customHeight="1" x14ac:dyDescent="0.15">
      <c r="B19" s="237" t="s">
        <v>169</v>
      </c>
      <c r="C19" s="189">
        <v>2921</v>
      </c>
      <c r="D19" s="190">
        <v>450</v>
      </c>
      <c r="E19" s="190">
        <f t="shared" si="0"/>
        <v>1314450</v>
      </c>
      <c r="F19" s="191">
        <v>97</v>
      </c>
      <c r="G19" s="191">
        <v>350</v>
      </c>
      <c r="H19" s="191">
        <f t="shared" si="1"/>
        <v>33950</v>
      </c>
      <c r="I19" s="191">
        <v>727</v>
      </c>
      <c r="J19" s="191">
        <v>750</v>
      </c>
      <c r="K19" s="191">
        <f t="shared" si="2"/>
        <v>545250</v>
      </c>
      <c r="L19" s="191">
        <v>7572</v>
      </c>
      <c r="M19" s="191">
        <v>300</v>
      </c>
      <c r="N19" s="191">
        <f t="shared" si="3"/>
        <v>2271600</v>
      </c>
      <c r="O19" s="191">
        <v>1035</v>
      </c>
      <c r="P19" s="191">
        <v>100</v>
      </c>
      <c r="Q19" s="191">
        <f t="shared" si="4"/>
        <v>103500</v>
      </c>
      <c r="R19" s="191">
        <v>10815</v>
      </c>
      <c r="S19" s="191">
        <v>300</v>
      </c>
      <c r="T19" s="191">
        <f t="shared" si="5"/>
        <v>3244500</v>
      </c>
      <c r="U19" s="191">
        <v>0</v>
      </c>
      <c r="V19" s="191">
        <v>100</v>
      </c>
      <c r="W19" s="191">
        <f t="shared" si="6"/>
        <v>0</v>
      </c>
      <c r="X19" s="191">
        <v>5</v>
      </c>
      <c r="Y19" s="192">
        <v>3000</v>
      </c>
      <c r="Z19" s="192">
        <f t="shared" si="7"/>
        <v>15000</v>
      </c>
      <c r="AA19" s="193">
        <v>23172</v>
      </c>
      <c r="AB19" s="194">
        <v>7529300</v>
      </c>
      <c r="AC19" s="189">
        <v>225</v>
      </c>
      <c r="AD19" s="191">
        <v>3</v>
      </c>
      <c r="AE19" s="191">
        <v>24</v>
      </c>
      <c r="AF19" s="191">
        <v>2</v>
      </c>
      <c r="AG19" s="191">
        <v>1</v>
      </c>
      <c r="AH19" s="191">
        <v>548</v>
      </c>
      <c r="AI19" s="191">
        <v>0</v>
      </c>
      <c r="AJ19" s="191">
        <v>62</v>
      </c>
      <c r="AK19" s="195">
        <v>865</v>
      </c>
      <c r="AL19" s="196">
        <v>24037</v>
      </c>
      <c r="AM19" s="189">
        <v>0</v>
      </c>
      <c r="AN19" s="191">
        <v>1</v>
      </c>
      <c r="AO19" s="191">
        <v>0</v>
      </c>
      <c r="AP19" s="197">
        <v>1</v>
      </c>
      <c r="AQ19" s="191">
        <v>0</v>
      </c>
      <c r="AR19" s="198">
        <v>1</v>
      </c>
      <c r="AS19" s="191">
        <v>0</v>
      </c>
      <c r="AT19" s="197">
        <v>0</v>
      </c>
      <c r="AU19" s="191">
        <v>0</v>
      </c>
      <c r="AV19" s="198">
        <v>1</v>
      </c>
      <c r="AW19" s="191">
        <v>0</v>
      </c>
      <c r="AX19" s="191">
        <v>0</v>
      </c>
      <c r="AY19" s="199">
        <v>2.5</v>
      </c>
      <c r="AZ19" s="200"/>
      <c r="BA19" s="200"/>
      <c r="BB19" s="237" t="s">
        <v>169</v>
      </c>
      <c r="BC19" s="189">
        <v>2519</v>
      </c>
      <c r="BD19" s="201">
        <v>755700</v>
      </c>
      <c r="BE19" s="191">
        <v>155</v>
      </c>
      <c r="BF19" s="201">
        <v>2674</v>
      </c>
      <c r="BG19" s="189">
        <v>1</v>
      </c>
      <c r="BH19" s="201">
        <v>300</v>
      </c>
      <c r="BI19" s="191">
        <v>61</v>
      </c>
      <c r="BJ19" s="201">
        <v>62</v>
      </c>
      <c r="BK19" s="189">
        <v>0</v>
      </c>
      <c r="BL19" s="201">
        <v>0</v>
      </c>
      <c r="BM19" s="191">
        <v>0</v>
      </c>
      <c r="BN19" s="201">
        <v>0</v>
      </c>
      <c r="BO19" s="189">
        <v>0</v>
      </c>
      <c r="BP19" s="202"/>
      <c r="BQ19" s="191">
        <v>0</v>
      </c>
      <c r="BR19" s="201">
        <v>0</v>
      </c>
      <c r="BS19" s="203">
        <v>2520</v>
      </c>
      <c r="BT19" s="201">
        <v>756000</v>
      </c>
      <c r="BU19" s="201">
        <v>216</v>
      </c>
      <c r="BV19" s="204">
        <v>2736</v>
      </c>
      <c r="BX19" s="189">
        <v>1</v>
      </c>
      <c r="BY19" s="206">
        <v>300</v>
      </c>
      <c r="BZ19" s="191">
        <v>0</v>
      </c>
      <c r="CA19" s="191">
        <v>0</v>
      </c>
      <c r="CB19" s="206">
        <v>0</v>
      </c>
      <c r="CC19" s="197">
        <v>0</v>
      </c>
      <c r="CD19" s="191">
        <v>0</v>
      </c>
      <c r="CE19" s="206">
        <v>0</v>
      </c>
      <c r="CF19" s="197">
        <v>0</v>
      </c>
      <c r="CG19" s="191">
        <v>0</v>
      </c>
      <c r="CH19" s="242">
        <v>0</v>
      </c>
      <c r="CI19" s="216"/>
      <c r="CJ19" s="209">
        <v>25692</v>
      </c>
      <c r="CK19" s="195">
        <v>8285300</v>
      </c>
      <c r="CL19" s="195">
        <v>1081</v>
      </c>
    </row>
    <row r="20" spans="2:90" s="205" customFormat="1" ht="18" customHeight="1" x14ac:dyDescent="0.15">
      <c r="B20" s="237" t="s">
        <v>170</v>
      </c>
      <c r="C20" s="189">
        <v>2369</v>
      </c>
      <c r="D20" s="190">
        <v>450</v>
      </c>
      <c r="E20" s="190">
        <f t="shared" si="0"/>
        <v>1066050</v>
      </c>
      <c r="F20" s="191">
        <v>77</v>
      </c>
      <c r="G20" s="191">
        <v>350</v>
      </c>
      <c r="H20" s="191">
        <f t="shared" si="1"/>
        <v>26950</v>
      </c>
      <c r="I20" s="191">
        <v>609</v>
      </c>
      <c r="J20" s="191">
        <v>750</v>
      </c>
      <c r="K20" s="191">
        <f t="shared" si="2"/>
        <v>456750</v>
      </c>
      <c r="L20" s="191">
        <v>6552</v>
      </c>
      <c r="M20" s="191">
        <v>300</v>
      </c>
      <c r="N20" s="191">
        <f t="shared" si="3"/>
        <v>1965600</v>
      </c>
      <c r="O20" s="191">
        <v>694</v>
      </c>
      <c r="P20" s="191">
        <v>100</v>
      </c>
      <c r="Q20" s="191">
        <f t="shared" si="4"/>
        <v>69400</v>
      </c>
      <c r="R20" s="191">
        <v>11015</v>
      </c>
      <c r="S20" s="191">
        <v>300</v>
      </c>
      <c r="T20" s="191">
        <f t="shared" si="5"/>
        <v>3304500</v>
      </c>
      <c r="U20" s="191">
        <v>0</v>
      </c>
      <c r="V20" s="191">
        <v>100</v>
      </c>
      <c r="W20" s="191">
        <f t="shared" si="6"/>
        <v>0</v>
      </c>
      <c r="X20" s="191">
        <v>10</v>
      </c>
      <c r="Y20" s="192">
        <v>3000</v>
      </c>
      <c r="Z20" s="192">
        <f t="shared" si="7"/>
        <v>30000</v>
      </c>
      <c r="AA20" s="193">
        <v>21326</v>
      </c>
      <c r="AB20" s="194">
        <v>6919250</v>
      </c>
      <c r="AC20" s="189">
        <v>489</v>
      </c>
      <c r="AD20" s="191">
        <v>1</v>
      </c>
      <c r="AE20" s="191">
        <v>216</v>
      </c>
      <c r="AF20" s="191">
        <v>13</v>
      </c>
      <c r="AG20" s="191">
        <v>5</v>
      </c>
      <c r="AH20" s="191">
        <v>1040</v>
      </c>
      <c r="AI20" s="191">
        <v>4</v>
      </c>
      <c r="AJ20" s="191">
        <v>39</v>
      </c>
      <c r="AK20" s="195">
        <v>1807</v>
      </c>
      <c r="AL20" s="196">
        <v>23133</v>
      </c>
      <c r="AM20" s="189">
        <v>0</v>
      </c>
      <c r="AN20" s="191">
        <v>0</v>
      </c>
      <c r="AO20" s="191">
        <v>0</v>
      </c>
      <c r="AP20" s="197">
        <v>13</v>
      </c>
      <c r="AQ20" s="191">
        <v>0</v>
      </c>
      <c r="AR20" s="198">
        <v>0</v>
      </c>
      <c r="AS20" s="191">
        <v>0</v>
      </c>
      <c r="AT20" s="197">
        <v>5</v>
      </c>
      <c r="AU20" s="191">
        <v>0</v>
      </c>
      <c r="AV20" s="198">
        <v>0</v>
      </c>
      <c r="AW20" s="191">
        <v>0</v>
      </c>
      <c r="AX20" s="191">
        <v>0</v>
      </c>
      <c r="AY20" s="199">
        <v>5</v>
      </c>
      <c r="AZ20" s="200"/>
      <c r="BA20" s="200"/>
      <c r="BB20" s="237" t="s">
        <v>170</v>
      </c>
      <c r="BC20" s="189">
        <v>4087</v>
      </c>
      <c r="BD20" s="201">
        <v>1226100</v>
      </c>
      <c r="BE20" s="191">
        <v>476</v>
      </c>
      <c r="BF20" s="201">
        <v>4563</v>
      </c>
      <c r="BG20" s="189">
        <v>2</v>
      </c>
      <c r="BH20" s="201">
        <v>600</v>
      </c>
      <c r="BI20" s="191">
        <v>217</v>
      </c>
      <c r="BJ20" s="201">
        <v>219</v>
      </c>
      <c r="BK20" s="189">
        <v>0</v>
      </c>
      <c r="BL20" s="201">
        <v>0</v>
      </c>
      <c r="BM20" s="191">
        <v>0</v>
      </c>
      <c r="BN20" s="201">
        <v>0</v>
      </c>
      <c r="BO20" s="189">
        <v>0</v>
      </c>
      <c r="BP20" s="202"/>
      <c r="BQ20" s="191">
        <v>0</v>
      </c>
      <c r="BR20" s="201">
        <v>0</v>
      </c>
      <c r="BS20" s="203">
        <v>4089</v>
      </c>
      <c r="BT20" s="201">
        <v>1226700</v>
      </c>
      <c r="BU20" s="201">
        <v>693</v>
      </c>
      <c r="BV20" s="204">
        <v>4782</v>
      </c>
      <c r="BX20" s="189">
        <v>14</v>
      </c>
      <c r="BY20" s="206">
        <v>4200</v>
      </c>
      <c r="BZ20" s="191">
        <v>0</v>
      </c>
      <c r="CA20" s="191">
        <v>0</v>
      </c>
      <c r="CB20" s="206">
        <v>0</v>
      </c>
      <c r="CC20" s="197">
        <v>0</v>
      </c>
      <c r="CD20" s="191">
        <v>0</v>
      </c>
      <c r="CE20" s="206">
        <v>0</v>
      </c>
      <c r="CF20" s="197">
        <v>0</v>
      </c>
      <c r="CG20" s="191">
        <v>0</v>
      </c>
      <c r="CH20" s="242">
        <v>0</v>
      </c>
      <c r="CI20" s="216"/>
      <c r="CJ20" s="209">
        <v>25415</v>
      </c>
      <c r="CK20" s="195">
        <v>8145950</v>
      </c>
      <c r="CL20" s="195">
        <v>2500</v>
      </c>
    </row>
    <row r="21" spans="2:90" s="205" customFormat="1" ht="18" customHeight="1" x14ac:dyDescent="0.15">
      <c r="B21" s="237" t="s">
        <v>171</v>
      </c>
      <c r="C21" s="189">
        <v>2151</v>
      </c>
      <c r="D21" s="190">
        <v>450</v>
      </c>
      <c r="E21" s="190">
        <f t="shared" si="0"/>
        <v>967950</v>
      </c>
      <c r="F21" s="191">
        <v>66</v>
      </c>
      <c r="G21" s="191">
        <v>350</v>
      </c>
      <c r="H21" s="191">
        <f t="shared" si="1"/>
        <v>23100</v>
      </c>
      <c r="I21" s="191">
        <v>722</v>
      </c>
      <c r="J21" s="191">
        <v>750</v>
      </c>
      <c r="K21" s="191">
        <f t="shared" si="2"/>
        <v>541500</v>
      </c>
      <c r="L21" s="191">
        <v>5130</v>
      </c>
      <c r="M21" s="191">
        <v>300</v>
      </c>
      <c r="N21" s="191">
        <f t="shared" si="3"/>
        <v>1539000</v>
      </c>
      <c r="O21" s="191">
        <v>605</v>
      </c>
      <c r="P21" s="191">
        <v>100</v>
      </c>
      <c r="Q21" s="191">
        <f t="shared" si="4"/>
        <v>60500</v>
      </c>
      <c r="R21" s="191">
        <v>9258</v>
      </c>
      <c r="S21" s="191">
        <v>300</v>
      </c>
      <c r="T21" s="191">
        <f t="shared" si="5"/>
        <v>2777400</v>
      </c>
      <c r="U21" s="191">
        <v>1</v>
      </c>
      <c r="V21" s="191">
        <v>100</v>
      </c>
      <c r="W21" s="191">
        <f t="shared" si="6"/>
        <v>100</v>
      </c>
      <c r="X21" s="191">
        <v>15</v>
      </c>
      <c r="Y21" s="192">
        <v>3000</v>
      </c>
      <c r="Z21" s="192">
        <f t="shared" si="7"/>
        <v>45000</v>
      </c>
      <c r="AA21" s="193">
        <v>17948</v>
      </c>
      <c r="AB21" s="194">
        <v>5956650</v>
      </c>
      <c r="AC21" s="189">
        <v>279</v>
      </c>
      <c r="AD21" s="191">
        <v>0</v>
      </c>
      <c r="AE21" s="191">
        <v>43</v>
      </c>
      <c r="AF21" s="191">
        <v>11</v>
      </c>
      <c r="AG21" s="191">
        <v>1</v>
      </c>
      <c r="AH21" s="191">
        <v>642</v>
      </c>
      <c r="AI21" s="191">
        <v>0</v>
      </c>
      <c r="AJ21" s="191">
        <v>19</v>
      </c>
      <c r="AK21" s="195">
        <v>995</v>
      </c>
      <c r="AL21" s="196">
        <v>18943</v>
      </c>
      <c r="AM21" s="189">
        <v>0</v>
      </c>
      <c r="AN21" s="191">
        <v>2</v>
      </c>
      <c r="AO21" s="191">
        <v>0</v>
      </c>
      <c r="AP21" s="197">
        <v>10</v>
      </c>
      <c r="AQ21" s="191">
        <v>0</v>
      </c>
      <c r="AR21" s="198">
        <v>1</v>
      </c>
      <c r="AS21" s="191">
        <v>0</v>
      </c>
      <c r="AT21" s="197">
        <v>1</v>
      </c>
      <c r="AU21" s="191">
        <v>0</v>
      </c>
      <c r="AV21" s="198">
        <v>0</v>
      </c>
      <c r="AW21" s="191">
        <v>0</v>
      </c>
      <c r="AX21" s="191">
        <v>0</v>
      </c>
      <c r="AY21" s="199">
        <v>7.5</v>
      </c>
      <c r="AZ21" s="200"/>
      <c r="BA21" s="200"/>
      <c r="BB21" s="237" t="s">
        <v>171</v>
      </c>
      <c r="BC21" s="189">
        <v>3186</v>
      </c>
      <c r="BD21" s="201">
        <v>955800</v>
      </c>
      <c r="BE21" s="191">
        <v>339</v>
      </c>
      <c r="BF21" s="201">
        <v>3525</v>
      </c>
      <c r="BG21" s="189">
        <v>2</v>
      </c>
      <c r="BH21" s="201">
        <v>600</v>
      </c>
      <c r="BI21" s="191">
        <v>103</v>
      </c>
      <c r="BJ21" s="201">
        <v>105</v>
      </c>
      <c r="BK21" s="189">
        <v>0</v>
      </c>
      <c r="BL21" s="201">
        <v>0</v>
      </c>
      <c r="BM21" s="191">
        <v>0</v>
      </c>
      <c r="BN21" s="201">
        <v>0</v>
      </c>
      <c r="BO21" s="189">
        <v>0</v>
      </c>
      <c r="BP21" s="202"/>
      <c r="BQ21" s="191">
        <v>0</v>
      </c>
      <c r="BR21" s="201">
        <v>0</v>
      </c>
      <c r="BS21" s="203">
        <v>3188</v>
      </c>
      <c r="BT21" s="201">
        <v>956400</v>
      </c>
      <c r="BU21" s="201">
        <v>442</v>
      </c>
      <c r="BV21" s="204">
        <v>3630</v>
      </c>
      <c r="BX21" s="189">
        <v>30</v>
      </c>
      <c r="BY21" s="206">
        <v>9000</v>
      </c>
      <c r="BZ21" s="191">
        <v>0</v>
      </c>
      <c r="CA21" s="191">
        <v>0</v>
      </c>
      <c r="CB21" s="206">
        <v>0</v>
      </c>
      <c r="CC21" s="197">
        <v>0</v>
      </c>
      <c r="CD21" s="191">
        <v>0</v>
      </c>
      <c r="CE21" s="206">
        <v>0</v>
      </c>
      <c r="CF21" s="197">
        <v>0</v>
      </c>
      <c r="CG21" s="191">
        <v>0</v>
      </c>
      <c r="CH21" s="242">
        <v>0</v>
      </c>
      <c r="CI21" s="216"/>
      <c r="CJ21" s="209">
        <v>21136</v>
      </c>
      <c r="CK21" s="195">
        <v>6913050</v>
      </c>
      <c r="CL21" s="195">
        <v>1437</v>
      </c>
    </row>
    <row r="22" spans="2:90" s="205" customFormat="1" ht="18" customHeight="1" x14ac:dyDescent="0.15">
      <c r="B22" s="237" t="s">
        <v>172</v>
      </c>
      <c r="C22" s="189">
        <v>3987</v>
      </c>
      <c r="D22" s="190">
        <v>450</v>
      </c>
      <c r="E22" s="190">
        <f t="shared" si="0"/>
        <v>1794150</v>
      </c>
      <c r="F22" s="191">
        <v>155</v>
      </c>
      <c r="G22" s="191">
        <v>350</v>
      </c>
      <c r="H22" s="191">
        <f t="shared" si="1"/>
        <v>54250</v>
      </c>
      <c r="I22" s="191">
        <v>1012</v>
      </c>
      <c r="J22" s="191">
        <v>750</v>
      </c>
      <c r="K22" s="191">
        <f t="shared" si="2"/>
        <v>759000</v>
      </c>
      <c r="L22" s="191">
        <v>9906</v>
      </c>
      <c r="M22" s="191">
        <v>300</v>
      </c>
      <c r="N22" s="191">
        <f t="shared" si="3"/>
        <v>2971800</v>
      </c>
      <c r="O22" s="191">
        <v>1157</v>
      </c>
      <c r="P22" s="191">
        <v>100</v>
      </c>
      <c r="Q22" s="191">
        <f t="shared" si="4"/>
        <v>115700</v>
      </c>
      <c r="R22" s="191">
        <v>16148</v>
      </c>
      <c r="S22" s="191">
        <v>300</v>
      </c>
      <c r="T22" s="191">
        <f t="shared" si="5"/>
        <v>4844400</v>
      </c>
      <c r="U22" s="191">
        <v>0</v>
      </c>
      <c r="V22" s="191">
        <v>100</v>
      </c>
      <c r="W22" s="191">
        <f t="shared" si="6"/>
        <v>0</v>
      </c>
      <c r="X22" s="191">
        <v>15</v>
      </c>
      <c r="Y22" s="192">
        <v>3000</v>
      </c>
      <c r="Z22" s="192">
        <f t="shared" si="7"/>
        <v>45000</v>
      </c>
      <c r="AA22" s="193">
        <v>32380</v>
      </c>
      <c r="AB22" s="194">
        <v>10587450</v>
      </c>
      <c r="AC22" s="189">
        <v>497</v>
      </c>
      <c r="AD22" s="191">
        <v>2</v>
      </c>
      <c r="AE22" s="191">
        <v>78</v>
      </c>
      <c r="AF22" s="191">
        <v>11</v>
      </c>
      <c r="AG22" s="191">
        <v>4</v>
      </c>
      <c r="AH22" s="191">
        <v>1316</v>
      </c>
      <c r="AI22" s="191">
        <v>0</v>
      </c>
      <c r="AJ22" s="191">
        <v>65</v>
      </c>
      <c r="AK22" s="195">
        <v>1973</v>
      </c>
      <c r="AL22" s="196">
        <v>34353</v>
      </c>
      <c r="AM22" s="189">
        <v>0</v>
      </c>
      <c r="AN22" s="191">
        <v>3</v>
      </c>
      <c r="AO22" s="191">
        <v>0</v>
      </c>
      <c r="AP22" s="197">
        <v>11</v>
      </c>
      <c r="AQ22" s="191">
        <v>0</v>
      </c>
      <c r="AR22" s="198">
        <v>0</v>
      </c>
      <c r="AS22" s="191">
        <v>0</v>
      </c>
      <c r="AT22" s="197">
        <v>3</v>
      </c>
      <c r="AU22" s="191">
        <v>0</v>
      </c>
      <c r="AV22" s="198">
        <v>1</v>
      </c>
      <c r="AW22" s="191">
        <v>0</v>
      </c>
      <c r="AX22" s="191">
        <v>0</v>
      </c>
      <c r="AY22" s="199">
        <v>7.5</v>
      </c>
      <c r="AZ22" s="200"/>
      <c r="BA22" s="200"/>
      <c r="BB22" s="237" t="s">
        <v>172</v>
      </c>
      <c r="BC22" s="189">
        <v>5878</v>
      </c>
      <c r="BD22" s="201">
        <v>1763400</v>
      </c>
      <c r="BE22" s="191">
        <v>518</v>
      </c>
      <c r="BF22" s="201">
        <v>6396</v>
      </c>
      <c r="BG22" s="189">
        <v>4</v>
      </c>
      <c r="BH22" s="201">
        <v>1200</v>
      </c>
      <c r="BI22" s="191">
        <v>232</v>
      </c>
      <c r="BJ22" s="201">
        <v>236</v>
      </c>
      <c r="BK22" s="189">
        <v>0</v>
      </c>
      <c r="BL22" s="201">
        <v>0</v>
      </c>
      <c r="BM22" s="191">
        <v>0</v>
      </c>
      <c r="BN22" s="201">
        <v>0</v>
      </c>
      <c r="BO22" s="189">
        <v>0</v>
      </c>
      <c r="BP22" s="202"/>
      <c r="BQ22" s="191">
        <v>0</v>
      </c>
      <c r="BR22" s="201">
        <v>0</v>
      </c>
      <c r="BS22" s="203">
        <v>5882</v>
      </c>
      <c r="BT22" s="201">
        <v>1764600</v>
      </c>
      <c r="BU22" s="201">
        <v>750</v>
      </c>
      <c r="BV22" s="204">
        <v>6632</v>
      </c>
      <c r="BX22" s="189">
        <v>31</v>
      </c>
      <c r="BY22" s="206">
        <v>9300</v>
      </c>
      <c r="BZ22" s="191">
        <v>0</v>
      </c>
      <c r="CA22" s="191">
        <v>0</v>
      </c>
      <c r="CB22" s="206">
        <v>0</v>
      </c>
      <c r="CC22" s="197">
        <v>0</v>
      </c>
      <c r="CD22" s="191">
        <v>0</v>
      </c>
      <c r="CE22" s="206">
        <v>0</v>
      </c>
      <c r="CF22" s="197">
        <v>0</v>
      </c>
      <c r="CG22" s="191">
        <v>0</v>
      </c>
      <c r="CH22" s="242">
        <v>0</v>
      </c>
      <c r="CI22" s="216"/>
      <c r="CJ22" s="209">
        <v>38262</v>
      </c>
      <c r="CK22" s="195">
        <v>12352050</v>
      </c>
      <c r="CL22" s="195">
        <v>2723</v>
      </c>
    </row>
    <row r="23" spans="2:90" s="205" customFormat="1" ht="18" customHeight="1" x14ac:dyDescent="0.15">
      <c r="B23" s="237" t="s">
        <v>173</v>
      </c>
      <c r="C23" s="189">
        <v>1825</v>
      </c>
      <c r="D23" s="190">
        <v>450</v>
      </c>
      <c r="E23" s="190">
        <f t="shared" si="0"/>
        <v>821250</v>
      </c>
      <c r="F23" s="191">
        <v>38</v>
      </c>
      <c r="G23" s="191">
        <v>350</v>
      </c>
      <c r="H23" s="191">
        <f t="shared" si="1"/>
        <v>13300</v>
      </c>
      <c r="I23" s="191">
        <v>481</v>
      </c>
      <c r="J23" s="191">
        <v>750</v>
      </c>
      <c r="K23" s="191">
        <f t="shared" si="2"/>
        <v>360750</v>
      </c>
      <c r="L23" s="191">
        <v>5388</v>
      </c>
      <c r="M23" s="191">
        <v>300</v>
      </c>
      <c r="N23" s="191">
        <f t="shared" si="3"/>
        <v>1616400</v>
      </c>
      <c r="O23" s="191">
        <v>554</v>
      </c>
      <c r="P23" s="191">
        <v>100</v>
      </c>
      <c r="Q23" s="191">
        <f t="shared" si="4"/>
        <v>55400</v>
      </c>
      <c r="R23" s="191">
        <v>7871</v>
      </c>
      <c r="S23" s="191">
        <v>300</v>
      </c>
      <c r="T23" s="191">
        <f t="shared" si="5"/>
        <v>2361300</v>
      </c>
      <c r="U23" s="191">
        <v>1</v>
      </c>
      <c r="V23" s="191">
        <v>100</v>
      </c>
      <c r="W23" s="191">
        <f t="shared" si="6"/>
        <v>100</v>
      </c>
      <c r="X23" s="191">
        <v>21</v>
      </c>
      <c r="Y23" s="192">
        <v>3000</v>
      </c>
      <c r="Z23" s="192">
        <f t="shared" si="7"/>
        <v>63000</v>
      </c>
      <c r="AA23" s="193">
        <v>16179</v>
      </c>
      <c r="AB23" s="194">
        <v>5291500</v>
      </c>
      <c r="AC23" s="189">
        <v>199</v>
      </c>
      <c r="AD23" s="191">
        <v>1</v>
      </c>
      <c r="AE23" s="191">
        <v>40</v>
      </c>
      <c r="AF23" s="191">
        <v>12</v>
      </c>
      <c r="AG23" s="191">
        <v>3</v>
      </c>
      <c r="AH23" s="191">
        <v>512</v>
      </c>
      <c r="AI23" s="191">
        <v>0</v>
      </c>
      <c r="AJ23" s="191">
        <v>37</v>
      </c>
      <c r="AK23" s="195">
        <v>804</v>
      </c>
      <c r="AL23" s="196">
        <v>16983</v>
      </c>
      <c r="AM23" s="189">
        <v>0</v>
      </c>
      <c r="AN23" s="191">
        <v>0</v>
      </c>
      <c r="AO23" s="191">
        <v>0</v>
      </c>
      <c r="AP23" s="197">
        <v>11</v>
      </c>
      <c r="AQ23" s="191">
        <v>0</v>
      </c>
      <c r="AR23" s="198">
        <v>1</v>
      </c>
      <c r="AS23" s="191">
        <v>0</v>
      </c>
      <c r="AT23" s="197">
        <v>3</v>
      </c>
      <c r="AU23" s="191">
        <v>0</v>
      </c>
      <c r="AV23" s="198">
        <v>0</v>
      </c>
      <c r="AW23" s="191">
        <v>0</v>
      </c>
      <c r="AX23" s="191">
        <v>0</v>
      </c>
      <c r="AY23" s="199">
        <v>10.5</v>
      </c>
      <c r="AZ23" s="200"/>
      <c r="BA23" s="200"/>
      <c r="BB23" s="237" t="s">
        <v>173</v>
      </c>
      <c r="BC23" s="189">
        <v>2950</v>
      </c>
      <c r="BD23" s="201">
        <v>885000</v>
      </c>
      <c r="BE23" s="191">
        <v>268</v>
      </c>
      <c r="BF23" s="201">
        <v>3218</v>
      </c>
      <c r="BG23" s="189">
        <v>2</v>
      </c>
      <c r="BH23" s="201">
        <v>600</v>
      </c>
      <c r="BI23" s="191">
        <v>143</v>
      </c>
      <c r="BJ23" s="201">
        <v>145</v>
      </c>
      <c r="BK23" s="189">
        <v>0</v>
      </c>
      <c r="BL23" s="201">
        <v>0</v>
      </c>
      <c r="BM23" s="191">
        <v>0</v>
      </c>
      <c r="BN23" s="201">
        <v>0</v>
      </c>
      <c r="BO23" s="189">
        <v>0</v>
      </c>
      <c r="BP23" s="202"/>
      <c r="BQ23" s="191">
        <v>0</v>
      </c>
      <c r="BR23" s="201">
        <v>0</v>
      </c>
      <c r="BS23" s="203">
        <v>2952</v>
      </c>
      <c r="BT23" s="201">
        <v>885600</v>
      </c>
      <c r="BU23" s="201">
        <v>411</v>
      </c>
      <c r="BV23" s="204">
        <v>3363</v>
      </c>
      <c r="BX23" s="189">
        <v>5</v>
      </c>
      <c r="BY23" s="206">
        <v>1500</v>
      </c>
      <c r="BZ23" s="191">
        <v>0</v>
      </c>
      <c r="CA23" s="191">
        <v>0</v>
      </c>
      <c r="CB23" s="206">
        <v>0</v>
      </c>
      <c r="CC23" s="197">
        <v>0</v>
      </c>
      <c r="CD23" s="191">
        <v>0</v>
      </c>
      <c r="CE23" s="206">
        <v>0</v>
      </c>
      <c r="CF23" s="197">
        <v>0</v>
      </c>
      <c r="CG23" s="191">
        <v>0</v>
      </c>
      <c r="CH23" s="242">
        <v>0</v>
      </c>
      <c r="CI23" s="216"/>
      <c r="CJ23" s="209">
        <v>19131</v>
      </c>
      <c r="CK23" s="195">
        <v>6177100</v>
      </c>
      <c r="CL23" s="195">
        <v>1215</v>
      </c>
    </row>
    <row r="24" spans="2:90" s="205" customFormat="1" ht="18" customHeight="1" x14ac:dyDescent="0.15">
      <c r="B24" s="237" t="s">
        <v>174</v>
      </c>
      <c r="C24" s="189">
        <v>2610</v>
      </c>
      <c r="D24" s="190">
        <v>450</v>
      </c>
      <c r="E24" s="190">
        <f t="shared" si="0"/>
        <v>1174500</v>
      </c>
      <c r="F24" s="191">
        <v>37</v>
      </c>
      <c r="G24" s="191">
        <v>350</v>
      </c>
      <c r="H24" s="191">
        <f t="shared" si="1"/>
        <v>12950</v>
      </c>
      <c r="I24" s="191">
        <v>1029</v>
      </c>
      <c r="J24" s="191">
        <v>750</v>
      </c>
      <c r="K24" s="191">
        <f t="shared" si="2"/>
        <v>771750</v>
      </c>
      <c r="L24" s="191">
        <v>6306</v>
      </c>
      <c r="M24" s="191">
        <v>300</v>
      </c>
      <c r="N24" s="191">
        <f t="shared" si="3"/>
        <v>1891800</v>
      </c>
      <c r="O24" s="191">
        <v>529</v>
      </c>
      <c r="P24" s="191">
        <v>100</v>
      </c>
      <c r="Q24" s="191">
        <f t="shared" si="4"/>
        <v>52900</v>
      </c>
      <c r="R24" s="191">
        <v>8355</v>
      </c>
      <c r="S24" s="191">
        <v>300</v>
      </c>
      <c r="T24" s="191">
        <f t="shared" si="5"/>
        <v>2506500</v>
      </c>
      <c r="U24" s="191">
        <v>0</v>
      </c>
      <c r="V24" s="191">
        <v>100</v>
      </c>
      <c r="W24" s="191">
        <f t="shared" si="6"/>
        <v>0</v>
      </c>
      <c r="X24" s="191">
        <v>17</v>
      </c>
      <c r="Y24" s="192">
        <v>3000</v>
      </c>
      <c r="Z24" s="192">
        <f t="shared" si="7"/>
        <v>51000</v>
      </c>
      <c r="AA24" s="193">
        <v>18883</v>
      </c>
      <c r="AB24" s="194">
        <v>6463500</v>
      </c>
      <c r="AC24" s="189">
        <v>831</v>
      </c>
      <c r="AD24" s="191">
        <v>2</v>
      </c>
      <c r="AE24" s="191">
        <v>1022</v>
      </c>
      <c r="AF24" s="191">
        <v>9</v>
      </c>
      <c r="AG24" s="191">
        <v>2</v>
      </c>
      <c r="AH24" s="191">
        <v>6624</v>
      </c>
      <c r="AI24" s="191">
        <v>0</v>
      </c>
      <c r="AJ24" s="191">
        <v>111</v>
      </c>
      <c r="AK24" s="195">
        <v>8601</v>
      </c>
      <c r="AL24" s="196">
        <v>27484</v>
      </c>
      <c r="AM24" s="189">
        <v>0</v>
      </c>
      <c r="AN24" s="191">
        <v>2</v>
      </c>
      <c r="AO24" s="191">
        <v>0</v>
      </c>
      <c r="AP24" s="197">
        <v>9</v>
      </c>
      <c r="AQ24" s="191">
        <v>0</v>
      </c>
      <c r="AR24" s="198">
        <v>0</v>
      </c>
      <c r="AS24" s="191">
        <v>0</v>
      </c>
      <c r="AT24" s="197">
        <v>2</v>
      </c>
      <c r="AU24" s="191">
        <v>0</v>
      </c>
      <c r="AV24" s="198">
        <v>0</v>
      </c>
      <c r="AW24" s="191">
        <v>0</v>
      </c>
      <c r="AX24" s="191">
        <v>0</v>
      </c>
      <c r="AY24" s="199">
        <v>8.5</v>
      </c>
      <c r="AZ24" s="200"/>
      <c r="BA24" s="200"/>
      <c r="BB24" s="237" t="s">
        <v>174</v>
      </c>
      <c r="BC24" s="189">
        <v>2481</v>
      </c>
      <c r="BD24" s="201">
        <v>744300</v>
      </c>
      <c r="BE24" s="191">
        <v>182</v>
      </c>
      <c r="BF24" s="201">
        <v>2663</v>
      </c>
      <c r="BG24" s="189">
        <v>3</v>
      </c>
      <c r="BH24" s="201">
        <v>900</v>
      </c>
      <c r="BI24" s="191">
        <v>150</v>
      </c>
      <c r="BJ24" s="201">
        <v>153</v>
      </c>
      <c r="BK24" s="189">
        <v>0</v>
      </c>
      <c r="BL24" s="201">
        <v>0</v>
      </c>
      <c r="BM24" s="191">
        <v>0</v>
      </c>
      <c r="BN24" s="201">
        <v>0</v>
      </c>
      <c r="BO24" s="189">
        <v>0</v>
      </c>
      <c r="BP24" s="202"/>
      <c r="BQ24" s="191">
        <v>0</v>
      </c>
      <c r="BR24" s="201">
        <v>0</v>
      </c>
      <c r="BS24" s="203">
        <v>2484</v>
      </c>
      <c r="BT24" s="201">
        <v>745200</v>
      </c>
      <c r="BU24" s="201">
        <v>332</v>
      </c>
      <c r="BV24" s="204">
        <v>2816</v>
      </c>
      <c r="BX24" s="189">
        <v>11</v>
      </c>
      <c r="BY24" s="206">
        <v>3300</v>
      </c>
      <c r="BZ24" s="191">
        <v>0</v>
      </c>
      <c r="CA24" s="191">
        <v>0</v>
      </c>
      <c r="CB24" s="206">
        <v>0</v>
      </c>
      <c r="CC24" s="197">
        <v>0</v>
      </c>
      <c r="CD24" s="191">
        <v>0</v>
      </c>
      <c r="CE24" s="206">
        <v>0</v>
      </c>
      <c r="CF24" s="197">
        <v>0</v>
      </c>
      <c r="CG24" s="191">
        <v>0</v>
      </c>
      <c r="CH24" s="242">
        <v>0</v>
      </c>
      <c r="CI24" s="216"/>
      <c r="CJ24" s="209">
        <v>21367</v>
      </c>
      <c r="CK24" s="195">
        <v>7208700</v>
      </c>
      <c r="CL24" s="195">
        <v>8933</v>
      </c>
    </row>
    <row r="25" spans="2:90" s="205" customFormat="1" ht="18" customHeight="1" thickBot="1" x14ac:dyDescent="0.2">
      <c r="B25" s="237" t="s">
        <v>175</v>
      </c>
      <c r="C25" s="189">
        <v>1271</v>
      </c>
      <c r="D25" s="190">
        <v>450</v>
      </c>
      <c r="E25" s="190">
        <f t="shared" si="0"/>
        <v>571950</v>
      </c>
      <c r="F25" s="191">
        <v>37</v>
      </c>
      <c r="G25" s="191">
        <v>350</v>
      </c>
      <c r="H25" s="191">
        <f t="shared" si="1"/>
        <v>12950</v>
      </c>
      <c r="I25" s="191">
        <v>440</v>
      </c>
      <c r="J25" s="191">
        <v>750</v>
      </c>
      <c r="K25" s="191">
        <f t="shared" si="2"/>
        <v>330000</v>
      </c>
      <c r="L25" s="191">
        <v>3121</v>
      </c>
      <c r="M25" s="191">
        <v>300</v>
      </c>
      <c r="N25" s="191">
        <f t="shared" si="3"/>
        <v>936300</v>
      </c>
      <c r="O25" s="191">
        <v>518</v>
      </c>
      <c r="P25" s="191">
        <v>100</v>
      </c>
      <c r="Q25" s="191">
        <f t="shared" si="4"/>
        <v>51800</v>
      </c>
      <c r="R25" s="191">
        <v>6911</v>
      </c>
      <c r="S25" s="191">
        <v>300</v>
      </c>
      <c r="T25" s="191">
        <f t="shared" si="5"/>
        <v>2073300</v>
      </c>
      <c r="U25" s="191">
        <v>0</v>
      </c>
      <c r="V25" s="191">
        <v>100</v>
      </c>
      <c r="W25" s="191">
        <f t="shared" si="6"/>
        <v>0</v>
      </c>
      <c r="X25" s="191">
        <v>10</v>
      </c>
      <c r="Y25" s="192">
        <v>3000</v>
      </c>
      <c r="Z25" s="192">
        <f t="shared" si="7"/>
        <v>30000</v>
      </c>
      <c r="AA25" s="193">
        <v>12308</v>
      </c>
      <c r="AB25" s="194">
        <v>4007350</v>
      </c>
      <c r="AC25" s="189">
        <v>1141</v>
      </c>
      <c r="AD25" s="191">
        <v>2</v>
      </c>
      <c r="AE25" s="191">
        <v>732</v>
      </c>
      <c r="AF25" s="191">
        <v>54</v>
      </c>
      <c r="AG25" s="191">
        <v>20</v>
      </c>
      <c r="AH25" s="191">
        <v>2594</v>
      </c>
      <c r="AI25" s="191">
        <v>1</v>
      </c>
      <c r="AJ25" s="191">
        <v>61</v>
      </c>
      <c r="AK25" s="195">
        <v>4605</v>
      </c>
      <c r="AL25" s="196">
        <v>16913</v>
      </c>
      <c r="AM25" s="189">
        <v>0</v>
      </c>
      <c r="AN25" s="191">
        <v>1</v>
      </c>
      <c r="AO25" s="191">
        <v>0</v>
      </c>
      <c r="AP25" s="197">
        <v>53</v>
      </c>
      <c r="AQ25" s="191">
        <v>1</v>
      </c>
      <c r="AR25" s="198">
        <v>0</v>
      </c>
      <c r="AS25" s="191">
        <v>0</v>
      </c>
      <c r="AT25" s="197">
        <v>19</v>
      </c>
      <c r="AU25" s="191">
        <v>1</v>
      </c>
      <c r="AV25" s="198">
        <v>0</v>
      </c>
      <c r="AW25" s="191">
        <v>0</v>
      </c>
      <c r="AX25" s="191">
        <v>0</v>
      </c>
      <c r="AY25" s="199">
        <v>5</v>
      </c>
      <c r="AZ25" s="200"/>
      <c r="BA25" s="200"/>
      <c r="BB25" s="237" t="s">
        <v>175</v>
      </c>
      <c r="BC25" s="189">
        <v>4740</v>
      </c>
      <c r="BD25" s="201">
        <v>1422000</v>
      </c>
      <c r="BE25" s="191">
        <v>641</v>
      </c>
      <c r="BF25" s="201">
        <v>5381</v>
      </c>
      <c r="BG25" s="189">
        <v>0</v>
      </c>
      <c r="BH25" s="201">
        <v>0</v>
      </c>
      <c r="BI25" s="191">
        <v>13</v>
      </c>
      <c r="BJ25" s="201">
        <v>13</v>
      </c>
      <c r="BK25" s="189">
        <v>0</v>
      </c>
      <c r="BL25" s="201">
        <v>0</v>
      </c>
      <c r="BM25" s="191">
        <v>0</v>
      </c>
      <c r="BN25" s="201">
        <v>0</v>
      </c>
      <c r="BO25" s="189">
        <v>0</v>
      </c>
      <c r="BP25" s="202"/>
      <c r="BQ25" s="191">
        <v>0</v>
      </c>
      <c r="BR25" s="201">
        <v>0</v>
      </c>
      <c r="BS25" s="203">
        <v>4740</v>
      </c>
      <c r="BT25" s="201">
        <v>1422000</v>
      </c>
      <c r="BU25" s="201">
        <v>654</v>
      </c>
      <c r="BV25" s="204">
        <v>5394</v>
      </c>
      <c r="BX25" s="189">
        <v>9</v>
      </c>
      <c r="BY25" s="243">
        <v>2700</v>
      </c>
      <c r="BZ25" s="191">
        <v>0</v>
      </c>
      <c r="CA25" s="191">
        <v>0</v>
      </c>
      <c r="CB25" s="243">
        <v>0</v>
      </c>
      <c r="CC25" s="197">
        <v>0</v>
      </c>
      <c r="CD25" s="191">
        <v>0</v>
      </c>
      <c r="CE25" s="243">
        <v>0</v>
      </c>
      <c r="CF25" s="197">
        <v>0</v>
      </c>
      <c r="CG25" s="191">
        <v>0</v>
      </c>
      <c r="CH25" s="244">
        <v>0</v>
      </c>
      <c r="CI25" s="216"/>
      <c r="CJ25" s="245">
        <v>17048</v>
      </c>
      <c r="CK25" s="246">
        <v>5429350</v>
      </c>
      <c r="CL25" s="246">
        <v>5259</v>
      </c>
    </row>
    <row r="26" spans="2:90" s="264" customFormat="1" ht="18" customHeight="1" thickTop="1" thickBot="1" x14ac:dyDescent="0.2">
      <c r="B26" s="247" t="s">
        <v>176</v>
      </c>
      <c r="C26" s="248">
        <v>49470</v>
      </c>
      <c r="D26" s="190">
        <v>450</v>
      </c>
      <c r="E26" s="249">
        <f>C26*D26</f>
        <v>22261500</v>
      </c>
      <c r="F26" s="250">
        <v>1671</v>
      </c>
      <c r="G26" s="191">
        <v>350</v>
      </c>
      <c r="H26" s="251">
        <f t="shared" si="1"/>
        <v>584850</v>
      </c>
      <c r="I26" s="250">
        <v>14340</v>
      </c>
      <c r="J26" s="191">
        <v>750</v>
      </c>
      <c r="K26" s="251">
        <f t="shared" si="2"/>
        <v>10755000</v>
      </c>
      <c r="L26" s="250">
        <v>131019</v>
      </c>
      <c r="M26" s="191">
        <v>300</v>
      </c>
      <c r="N26" s="251">
        <f t="shared" si="3"/>
        <v>39305700</v>
      </c>
      <c r="O26" s="250">
        <v>15219</v>
      </c>
      <c r="P26" s="191">
        <v>100</v>
      </c>
      <c r="Q26" s="251">
        <f t="shared" si="4"/>
        <v>1521900</v>
      </c>
      <c r="R26" s="250">
        <v>197598</v>
      </c>
      <c r="S26" s="191">
        <v>300</v>
      </c>
      <c r="T26" s="251">
        <f t="shared" si="5"/>
        <v>59279400</v>
      </c>
      <c r="U26" s="250">
        <v>3</v>
      </c>
      <c r="V26" s="191">
        <v>100</v>
      </c>
      <c r="W26" s="251">
        <f t="shared" si="6"/>
        <v>300</v>
      </c>
      <c r="X26" s="250">
        <v>212</v>
      </c>
      <c r="Y26" s="192">
        <v>3000</v>
      </c>
      <c r="Z26" s="252">
        <f t="shared" si="7"/>
        <v>636000</v>
      </c>
      <c r="AA26" s="253">
        <v>409532</v>
      </c>
      <c r="AB26" s="254">
        <v>134386650</v>
      </c>
      <c r="AC26" s="255">
        <v>7280</v>
      </c>
      <c r="AD26" s="250">
        <v>22</v>
      </c>
      <c r="AE26" s="250">
        <v>2768</v>
      </c>
      <c r="AF26" s="250">
        <v>477</v>
      </c>
      <c r="AG26" s="250">
        <v>81</v>
      </c>
      <c r="AH26" s="250">
        <v>22689</v>
      </c>
      <c r="AI26" s="250">
        <v>13</v>
      </c>
      <c r="AJ26" s="250">
        <v>1000</v>
      </c>
      <c r="AK26" s="254">
        <v>34330</v>
      </c>
      <c r="AL26" s="256">
        <v>443862</v>
      </c>
      <c r="AM26" s="257">
        <v>0</v>
      </c>
      <c r="AN26" s="250">
        <v>40</v>
      </c>
      <c r="AO26" s="250">
        <v>0</v>
      </c>
      <c r="AP26" s="250">
        <v>206</v>
      </c>
      <c r="AQ26" s="250">
        <v>5</v>
      </c>
      <c r="AR26" s="250">
        <v>266</v>
      </c>
      <c r="AS26" s="250">
        <v>0</v>
      </c>
      <c r="AT26" s="250">
        <v>61</v>
      </c>
      <c r="AU26" s="250">
        <v>2</v>
      </c>
      <c r="AV26" s="250">
        <v>18</v>
      </c>
      <c r="AW26" s="250">
        <v>0</v>
      </c>
      <c r="AX26" s="250">
        <v>0</v>
      </c>
      <c r="AY26" s="258">
        <v>106</v>
      </c>
      <c r="AZ26" s="259"/>
      <c r="BA26" s="260"/>
      <c r="BB26" s="247" t="s">
        <v>176</v>
      </c>
      <c r="BC26" s="261">
        <v>64259</v>
      </c>
      <c r="BD26" s="262">
        <v>19277700</v>
      </c>
      <c r="BE26" s="262">
        <v>5931</v>
      </c>
      <c r="BF26" s="262">
        <v>70190</v>
      </c>
      <c r="BG26" s="261">
        <v>34</v>
      </c>
      <c r="BH26" s="262">
        <v>10200</v>
      </c>
      <c r="BI26" s="262">
        <v>2079</v>
      </c>
      <c r="BJ26" s="262">
        <v>2113</v>
      </c>
      <c r="BK26" s="261">
        <v>0</v>
      </c>
      <c r="BL26" s="262">
        <v>0</v>
      </c>
      <c r="BM26" s="262">
        <v>0</v>
      </c>
      <c r="BN26" s="262">
        <v>0</v>
      </c>
      <c r="BO26" s="261">
        <v>0</v>
      </c>
      <c r="BP26" s="262">
        <v>0</v>
      </c>
      <c r="BQ26" s="262">
        <v>0</v>
      </c>
      <c r="BR26" s="262">
        <v>0</v>
      </c>
      <c r="BS26" s="261">
        <v>64293</v>
      </c>
      <c r="BT26" s="262">
        <v>19287900</v>
      </c>
      <c r="BU26" s="262">
        <v>8010</v>
      </c>
      <c r="BV26" s="263">
        <v>72303</v>
      </c>
      <c r="BX26" s="265">
        <v>312</v>
      </c>
      <c r="BY26" s="266">
        <v>93600</v>
      </c>
      <c r="BZ26" s="267">
        <v>0</v>
      </c>
      <c r="CA26" s="266">
        <v>0</v>
      </c>
      <c r="CB26" s="266">
        <v>0</v>
      </c>
      <c r="CC26" s="266">
        <v>0</v>
      </c>
      <c r="CD26" s="266">
        <v>0</v>
      </c>
      <c r="CE26" s="266">
        <v>0</v>
      </c>
      <c r="CF26" s="266">
        <v>0</v>
      </c>
      <c r="CG26" s="266">
        <v>0</v>
      </c>
      <c r="CH26" s="268">
        <v>0</v>
      </c>
      <c r="CI26" s="266">
        <v>0</v>
      </c>
      <c r="CJ26" s="265">
        <v>473825</v>
      </c>
      <c r="CK26" s="269">
        <v>153674550</v>
      </c>
      <c r="CL26" s="269">
        <v>42340</v>
      </c>
    </row>
    <row r="27" spans="2:90" ht="27" customHeight="1" thickTop="1" thickBot="1" x14ac:dyDescent="0.2">
      <c r="B27" s="270" t="s">
        <v>177</v>
      </c>
      <c r="C27" s="271">
        <f t="shared" ref="C27:AY27" si="8">C7+C26</f>
        <v>49470</v>
      </c>
      <c r="D27" s="190"/>
      <c r="E27" s="190">
        <f t="shared" si="0"/>
        <v>0</v>
      </c>
      <c r="F27" s="272">
        <f t="shared" si="8"/>
        <v>1671</v>
      </c>
      <c r="G27" s="191"/>
      <c r="H27" s="191">
        <f t="shared" si="1"/>
        <v>0</v>
      </c>
      <c r="I27" s="272">
        <f t="shared" si="8"/>
        <v>14340</v>
      </c>
      <c r="J27" s="191"/>
      <c r="K27" s="191">
        <f t="shared" si="2"/>
        <v>0</v>
      </c>
      <c r="L27" s="272">
        <f t="shared" si="8"/>
        <v>131019</v>
      </c>
      <c r="M27" s="191"/>
      <c r="N27" s="191">
        <f t="shared" si="3"/>
        <v>0</v>
      </c>
      <c r="O27" s="272">
        <f t="shared" si="8"/>
        <v>15219</v>
      </c>
      <c r="P27" s="191"/>
      <c r="Q27" s="191">
        <f t="shared" si="4"/>
        <v>0</v>
      </c>
      <c r="R27" s="272">
        <f t="shared" si="8"/>
        <v>197598</v>
      </c>
      <c r="S27" s="191"/>
      <c r="T27" s="191">
        <f t="shared" si="5"/>
        <v>0</v>
      </c>
      <c r="U27" s="272">
        <f t="shared" si="8"/>
        <v>3</v>
      </c>
      <c r="V27" s="191"/>
      <c r="W27" s="191">
        <f t="shared" si="6"/>
        <v>0</v>
      </c>
      <c r="X27" s="272">
        <f t="shared" si="8"/>
        <v>212</v>
      </c>
      <c r="Y27" s="192"/>
      <c r="Z27" s="192">
        <f t="shared" si="7"/>
        <v>0</v>
      </c>
      <c r="AA27" s="273">
        <f t="shared" si="8"/>
        <v>409532</v>
      </c>
      <c r="AB27" s="274">
        <f t="shared" si="8"/>
        <v>134386650</v>
      </c>
      <c r="AC27" s="275">
        <f t="shared" si="8"/>
        <v>7280</v>
      </c>
      <c r="AD27" s="272">
        <f t="shared" si="8"/>
        <v>22</v>
      </c>
      <c r="AE27" s="272">
        <f t="shared" si="8"/>
        <v>2768</v>
      </c>
      <c r="AF27" s="272">
        <f t="shared" si="8"/>
        <v>477</v>
      </c>
      <c r="AG27" s="272">
        <f t="shared" si="8"/>
        <v>81</v>
      </c>
      <c r="AH27" s="272">
        <f t="shared" si="8"/>
        <v>22689</v>
      </c>
      <c r="AI27" s="272">
        <f t="shared" si="8"/>
        <v>13</v>
      </c>
      <c r="AJ27" s="272">
        <f t="shared" si="8"/>
        <v>1000</v>
      </c>
      <c r="AK27" s="274">
        <f t="shared" si="8"/>
        <v>34330</v>
      </c>
      <c r="AL27" s="276">
        <f t="shared" si="8"/>
        <v>443862</v>
      </c>
      <c r="AM27" s="277">
        <f t="shared" si="8"/>
        <v>0</v>
      </c>
      <c r="AN27" s="272">
        <f t="shared" si="8"/>
        <v>40</v>
      </c>
      <c r="AO27" s="272">
        <f t="shared" si="8"/>
        <v>0</v>
      </c>
      <c r="AP27" s="272">
        <f t="shared" si="8"/>
        <v>206</v>
      </c>
      <c r="AQ27" s="272">
        <f t="shared" si="8"/>
        <v>5</v>
      </c>
      <c r="AR27" s="272">
        <f t="shared" si="8"/>
        <v>266</v>
      </c>
      <c r="AS27" s="272">
        <f t="shared" si="8"/>
        <v>0</v>
      </c>
      <c r="AT27" s="272">
        <f t="shared" si="8"/>
        <v>61</v>
      </c>
      <c r="AU27" s="272">
        <f t="shared" si="8"/>
        <v>2</v>
      </c>
      <c r="AV27" s="272">
        <f t="shared" si="8"/>
        <v>18</v>
      </c>
      <c r="AW27" s="272">
        <f t="shared" si="8"/>
        <v>0</v>
      </c>
      <c r="AX27" s="272">
        <f t="shared" si="8"/>
        <v>0</v>
      </c>
      <c r="AY27" s="278">
        <f t="shared" si="8"/>
        <v>106</v>
      </c>
      <c r="AZ27" s="229"/>
      <c r="BA27" s="230"/>
      <c r="BB27" s="270" t="s">
        <v>177</v>
      </c>
      <c r="BC27" s="279">
        <f t="shared" ref="BC27:BV27" si="9">BC7+BC26</f>
        <v>64259</v>
      </c>
      <c r="BD27" s="280">
        <f t="shared" si="9"/>
        <v>19277700</v>
      </c>
      <c r="BE27" s="280">
        <f t="shared" si="9"/>
        <v>5931</v>
      </c>
      <c r="BF27" s="280">
        <f t="shared" si="9"/>
        <v>70190</v>
      </c>
      <c r="BG27" s="279">
        <f t="shared" si="9"/>
        <v>34</v>
      </c>
      <c r="BH27" s="280">
        <f t="shared" si="9"/>
        <v>10200</v>
      </c>
      <c r="BI27" s="280">
        <f t="shared" si="9"/>
        <v>2079</v>
      </c>
      <c r="BJ27" s="280">
        <f t="shared" si="9"/>
        <v>2113</v>
      </c>
      <c r="BK27" s="279">
        <f t="shared" si="9"/>
        <v>0</v>
      </c>
      <c r="BL27" s="280">
        <f t="shared" si="9"/>
        <v>0</v>
      </c>
      <c r="BM27" s="280">
        <f t="shared" si="9"/>
        <v>0</v>
      </c>
      <c r="BN27" s="280">
        <f t="shared" si="9"/>
        <v>0</v>
      </c>
      <c r="BO27" s="279">
        <f t="shared" si="9"/>
        <v>0</v>
      </c>
      <c r="BP27" s="281">
        <f t="shared" si="9"/>
        <v>0</v>
      </c>
      <c r="BQ27" s="280">
        <f t="shared" si="9"/>
        <v>0</v>
      </c>
      <c r="BR27" s="280">
        <f t="shared" si="9"/>
        <v>0</v>
      </c>
      <c r="BS27" s="279">
        <f t="shared" si="9"/>
        <v>64293</v>
      </c>
      <c r="BT27" s="280">
        <f t="shared" si="9"/>
        <v>19287900</v>
      </c>
      <c r="BU27" s="280">
        <f t="shared" si="9"/>
        <v>8010</v>
      </c>
      <c r="BV27" s="282">
        <f t="shared" si="9"/>
        <v>72303</v>
      </c>
      <c r="BX27" s="283">
        <f t="shared" ref="BX27:CK27" si="10">BX7+BX26</f>
        <v>312</v>
      </c>
      <c r="BY27" s="284">
        <f t="shared" si="10"/>
        <v>93600</v>
      </c>
      <c r="BZ27" s="284">
        <f t="shared" si="10"/>
        <v>0</v>
      </c>
      <c r="CA27" s="284">
        <f>CA7+CA26</f>
        <v>0</v>
      </c>
      <c r="CB27" s="284">
        <f>CB7+CB26</f>
        <v>0</v>
      </c>
      <c r="CC27" s="284">
        <f>CC7+CC26</f>
        <v>0</v>
      </c>
      <c r="CD27" s="284">
        <f t="shared" si="10"/>
        <v>0</v>
      </c>
      <c r="CE27" s="284">
        <f t="shared" si="10"/>
        <v>0</v>
      </c>
      <c r="CF27" s="284">
        <f t="shared" si="10"/>
        <v>0</v>
      </c>
      <c r="CG27" s="284">
        <f t="shared" si="10"/>
        <v>0</v>
      </c>
      <c r="CH27" s="285">
        <f t="shared" si="10"/>
        <v>0</v>
      </c>
      <c r="CI27" s="284">
        <f t="shared" si="10"/>
        <v>0</v>
      </c>
      <c r="CJ27" s="283">
        <f t="shared" si="10"/>
        <v>473825</v>
      </c>
      <c r="CK27" s="286">
        <f t="shared" si="10"/>
        <v>153674550</v>
      </c>
      <c r="CL27" s="286">
        <f>CL7+CL26</f>
        <v>42340</v>
      </c>
    </row>
    <row r="28" spans="2:90" ht="27" customHeight="1" x14ac:dyDescent="0.15">
      <c r="B28" s="287" t="s">
        <v>178</v>
      </c>
      <c r="C28" s="288">
        <f>C27*450</f>
        <v>22261500</v>
      </c>
      <c r="D28" s="288"/>
      <c r="E28" s="190">
        <f t="shared" si="0"/>
        <v>0</v>
      </c>
      <c r="F28" s="288">
        <f>(F27-AN27)*350+AN27*1400</f>
        <v>626850</v>
      </c>
      <c r="G28" s="288"/>
      <c r="H28" s="191">
        <f t="shared" si="1"/>
        <v>0</v>
      </c>
      <c r="I28" s="288">
        <f>I27*750</f>
        <v>10755000</v>
      </c>
      <c r="J28" s="288"/>
      <c r="K28" s="191">
        <f t="shared" si="2"/>
        <v>0</v>
      </c>
      <c r="L28" s="288">
        <f>L27*300</f>
        <v>39305700</v>
      </c>
      <c r="M28" s="288"/>
      <c r="N28" s="191">
        <f t="shared" si="3"/>
        <v>0</v>
      </c>
      <c r="O28" s="288">
        <f>O27*100</f>
        <v>1521900</v>
      </c>
      <c r="P28" s="288"/>
      <c r="Q28" s="191">
        <f t="shared" si="4"/>
        <v>0</v>
      </c>
      <c r="R28" s="288">
        <f>R27*300</f>
        <v>59279400</v>
      </c>
      <c r="S28" s="288"/>
      <c r="T28" s="191">
        <f t="shared" si="5"/>
        <v>0</v>
      </c>
      <c r="U28" s="288">
        <f>U27*100</f>
        <v>300</v>
      </c>
      <c r="V28" s="288"/>
      <c r="W28" s="191">
        <f t="shared" si="6"/>
        <v>0</v>
      </c>
      <c r="X28" s="288">
        <f>X27*3000</f>
        <v>636000</v>
      </c>
      <c r="Y28" s="288"/>
      <c r="Z28" s="288"/>
      <c r="AA28" s="288"/>
      <c r="AB28" s="288">
        <f>SUM(C28:AA28)</f>
        <v>134386650</v>
      </c>
      <c r="AC28" s="289"/>
      <c r="AD28" s="289"/>
      <c r="AE28" s="289"/>
      <c r="AF28" s="290"/>
      <c r="AG28" s="290"/>
      <c r="AH28" s="289"/>
      <c r="AI28" s="289"/>
      <c r="AJ28" s="289"/>
      <c r="AK28" s="289"/>
      <c r="AL28" s="289"/>
      <c r="AM28" s="289"/>
      <c r="AN28" s="288">
        <f>AN27*1400</f>
        <v>56000</v>
      </c>
      <c r="AO28" s="289"/>
      <c r="AP28" s="477">
        <f>SUM(AP27:AS27)</f>
        <v>477</v>
      </c>
      <c r="AQ28" s="477"/>
      <c r="AR28" s="477"/>
      <c r="AS28" s="477"/>
      <c r="AT28" s="477">
        <f>SUM(AT27:AW27)</f>
        <v>81</v>
      </c>
      <c r="AU28" s="477"/>
      <c r="AV28" s="477"/>
      <c r="AW28" s="477"/>
      <c r="AX28" s="289"/>
      <c r="AY28" s="288">
        <f>(AY27*60/30)*3000</f>
        <v>636000</v>
      </c>
      <c r="AZ28" s="291"/>
      <c r="BA28" s="291"/>
      <c r="BB28" s="287"/>
      <c r="BC28" s="288"/>
      <c r="BD28" s="288"/>
      <c r="BE28" s="288"/>
      <c r="BF28" s="288"/>
      <c r="BG28" s="288"/>
      <c r="BH28" s="288"/>
      <c r="BI28" s="288"/>
      <c r="BJ28" s="288"/>
      <c r="BK28" s="288"/>
      <c r="BL28" s="288"/>
      <c r="BM28" s="288"/>
      <c r="BN28" s="288"/>
      <c r="BO28" s="288"/>
      <c r="BP28" s="288"/>
      <c r="BQ28" s="288"/>
      <c r="BR28" s="288"/>
      <c r="BS28" s="288"/>
      <c r="BT28" s="288"/>
      <c r="BU28" s="288"/>
      <c r="BV28" s="288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</row>
    <row r="29" spans="2:90" ht="24" customHeight="1" x14ac:dyDescent="0.4">
      <c r="AF29" s="292"/>
      <c r="AG29" s="292"/>
      <c r="AP29" s="292"/>
      <c r="AQ29" s="292"/>
      <c r="AR29" s="292"/>
      <c r="AS29" s="292"/>
      <c r="AT29" s="292"/>
      <c r="AU29" s="293"/>
      <c r="AV29" s="293"/>
      <c r="AW29" s="293"/>
    </row>
    <row r="30" spans="2:90" ht="21" customHeight="1" x14ac:dyDescent="0.4">
      <c r="C30" s="294" t="s">
        <v>179</v>
      </c>
      <c r="D30" s="294"/>
      <c r="E30" s="294"/>
      <c r="F30" s="295"/>
      <c r="G30" s="295"/>
      <c r="H30" s="295"/>
      <c r="I30" s="295"/>
      <c r="J30" s="295"/>
      <c r="K30" s="295"/>
      <c r="L30" s="295"/>
      <c r="M30" s="295"/>
      <c r="N30" s="295"/>
      <c r="O30" s="294" t="str">
        <f>B1</f>
        <v>令和元年度分</v>
      </c>
      <c r="P30" s="294"/>
      <c r="Q30" s="294"/>
      <c r="R30" s="295"/>
      <c r="S30" s="295"/>
      <c r="T30" s="295"/>
      <c r="U30" s="295"/>
      <c r="V30" s="295"/>
      <c r="W30" s="295"/>
      <c r="X30" s="295"/>
      <c r="Y30" s="295"/>
      <c r="Z30" s="295"/>
      <c r="AA30" s="294" t="s">
        <v>180</v>
      </c>
      <c r="AB30" s="295"/>
      <c r="AF30" s="296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</row>
    <row r="31" spans="2:90" ht="9" customHeight="1" thickBot="1" x14ac:dyDescent="0.45"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</row>
    <row r="32" spans="2:90" ht="19.5" customHeight="1" x14ac:dyDescent="0.4">
      <c r="B32" s="297"/>
      <c r="C32" s="478" t="s">
        <v>181</v>
      </c>
      <c r="D32" s="479"/>
      <c r="E32" s="479"/>
      <c r="F32" s="480"/>
      <c r="G32" s="481"/>
      <c r="H32" s="481"/>
      <c r="I32" s="482"/>
      <c r="J32" s="298"/>
      <c r="K32" s="298"/>
      <c r="L32" s="479" t="s">
        <v>182</v>
      </c>
      <c r="M32" s="479"/>
      <c r="N32" s="479"/>
      <c r="O32" s="480"/>
      <c r="P32" s="480"/>
      <c r="Q32" s="480"/>
      <c r="R32" s="480"/>
      <c r="S32" s="480"/>
      <c r="T32" s="480"/>
      <c r="U32" s="480"/>
      <c r="V32" s="299"/>
      <c r="W32" s="299"/>
      <c r="X32" s="488" t="s">
        <v>183</v>
      </c>
      <c r="Y32" s="488"/>
      <c r="Z32" s="488"/>
      <c r="AA32" s="488"/>
      <c r="AB32" s="488" t="s">
        <v>184</v>
      </c>
      <c r="AC32" s="488"/>
      <c r="AD32" s="480" t="s">
        <v>185</v>
      </c>
      <c r="AE32" s="480"/>
      <c r="AF32" s="480"/>
      <c r="AG32" s="482"/>
      <c r="AH32" s="297"/>
      <c r="AI32" s="297"/>
      <c r="AN32" s="296"/>
      <c r="AT32" s="296"/>
      <c r="AU32" s="296"/>
      <c r="AV32" s="296"/>
      <c r="AW32" s="296"/>
      <c r="BB32" s="297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</row>
    <row r="33" spans="2:74" ht="19.5" customHeight="1" thickBot="1" x14ac:dyDescent="0.45">
      <c r="B33" s="155"/>
      <c r="C33" s="483"/>
      <c r="D33" s="484"/>
      <c r="E33" s="484"/>
      <c r="F33" s="485"/>
      <c r="G33" s="486"/>
      <c r="H33" s="486"/>
      <c r="I33" s="487"/>
      <c r="J33" s="300"/>
      <c r="K33" s="300"/>
      <c r="L33" s="499" t="s">
        <v>186</v>
      </c>
      <c r="M33" s="499"/>
      <c r="N33" s="499"/>
      <c r="O33" s="500"/>
      <c r="P33" s="301"/>
      <c r="Q33" s="301"/>
      <c r="R33" s="500" t="s">
        <v>187</v>
      </c>
      <c r="S33" s="500"/>
      <c r="T33" s="500"/>
      <c r="U33" s="500"/>
      <c r="V33" s="301"/>
      <c r="W33" s="301"/>
      <c r="X33" s="500" t="s">
        <v>186</v>
      </c>
      <c r="Y33" s="500"/>
      <c r="Z33" s="500"/>
      <c r="AA33" s="500"/>
      <c r="AB33" s="500" t="s">
        <v>186</v>
      </c>
      <c r="AC33" s="500"/>
      <c r="AD33" s="485"/>
      <c r="AE33" s="485"/>
      <c r="AF33" s="485"/>
      <c r="AG33" s="487"/>
      <c r="AN33" s="296"/>
      <c r="AT33" s="296"/>
      <c r="AU33" s="296"/>
      <c r="AV33" s="296"/>
      <c r="AW33" s="296"/>
      <c r="BB33" s="155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</row>
    <row r="34" spans="2:74" ht="19.5" customHeight="1" x14ac:dyDescent="0.4">
      <c r="B34" s="181"/>
      <c r="C34" s="469" t="s">
        <v>188</v>
      </c>
      <c r="D34" s="302"/>
      <c r="E34" s="302"/>
      <c r="F34" s="466" t="s">
        <v>189</v>
      </c>
      <c r="G34" s="467"/>
      <c r="H34" s="467"/>
      <c r="I34" s="468"/>
      <c r="J34" s="303"/>
      <c r="K34" s="303"/>
      <c r="L34" s="471">
        <f>C27</f>
        <v>49470</v>
      </c>
      <c r="M34" s="471"/>
      <c r="N34" s="471"/>
      <c r="O34" s="446"/>
      <c r="P34" s="304"/>
      <c r="Q34" s="304"/>
      <c r="R34" s="446">
        <f>C28</f>
        <v>22261500</v>
      </c>
      <c r="S34" s="446"/>
      <c r="T34" s="446"/>
      <c r="U34" s="446"/>
      <c r="V34" s="304"/>
      <c r="W34" s="304"/>
      <c r="X34" s="446">
        <f>AC27</f>
        <v>7280</v>
      </c>
      <c r="Y34" s="446"/>
      <c r="Z34" s="446"/>
      <c r="AA34" s="446"/>
      <c r="AB34" s="446">
        <f>L34+X34</f>
        <v>56750</v>
      </c>
      <c r="AC34" s="447"/>
      <c r="AD34" s="305" t="s">
        <v>190</v>
      </c>
      <c r="AE34" s="306"/>
      <c r="AF34" s="307">
        <f>AM27</f>
        <v>0</v>
      </c>
      <c r="AG34" s="308" t="s">
        <v>191</v>
      </c>
      <c r="AN34" s="296"/>
      <c r="BB34" s="181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</row>
    <row r="35" spans="2:74" ht="19.5" customHeight="1" x14ac:dyDescent="0.4">
      <c r="B35" s="181"/>
      <c r="C35" s="470"/>
      <c r="D35" s="309"/>
      <c r="E35" s="309"/>
      <c r="F35" s="472"/>
      <c r="G35" s="473"/>
      <c r="H35" s="473"/>
      <c r="I35" s="474"/>
      <c r="J35" s="310"/>
      <c r="K35" s="310"/>
      <c r="L35" s="475"/>
      <c r="M35" s="475"/>
      <c r="N35" s="475"/>
      <c r="O35" s="476"/>
      <c r="P35" s="311"/>
      <c r="Q35" s="311"/>
      <c r="R35" s="476"/>
      <c r="S35" s="476"/>
      <c r="T35" s="476"/>
      <c r="U35" s="476"/>
      <c r="V35" s="311"/>
      <c r="W35" s="311"/>
      <c r="X35" s="476"/>
      <c r="Y35" s="476"/>
      <c r="Z35" s="476"/>
      <c r="AA35" s="476"/>
      <c r="AB35" s="476"/>
      <c r="AC35" s="476"/>
      <c r="AD35" s="305" t="s">
        <v>192</v>
      </c>
      <c r="AE35" s="306"/>
      <c r="AF35" s="307">
        <f>AN27</f>
        <v>40</v>
      </c>
      <c r="AG35" s="308" t="s">
        <v>191</v>
      </c>
      <c r="AN35" s="296"/>
      <c r="BB35" s="181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</row>
    <row r="36" spans="2:74" ht="19.5" customHeight="1" thickBot="1" x14ac:dyDescent="0.45">
      <c r="B36" s="181"/>
      <c r="C36" s="470"/>
      <c r="D36" s="309"/>
      <c r="E36" s="309"/>
      <c r="F36" s="312" t="s">
        <v>193</v>
      </c>
      <c r="G36" s="313"/>
      <c r="H36" s="313"/>
      <c r="I36" s="314"/>
      <c r="J36" s="313"/>
      <c r="K36" s="313"/>
      <c r="L36" s="471">
        <f>F27</f>
        <v>1671</v>
      </c>
      <c r="M36" s="471"/>
      <c r="N36" s="471"/>
      <c r="O36" s="446"/>
      <c r="P36" s="304"/>
      <c r="Q36" s="304"/>
      <c r="R36" s="446">
        <f>F28</f>
        <v>626850</v>
      </c>
      <c r="S36" s="446"/>
      <c r="T36" s="446"/>
      <c r="U36" s="446"/>
      <c r="V36" s="304"/>
      <c r="W36" s="304"/>
      <c r="X36" s="446">
        <f>AD27</f>
        <v>22</v>
      </c>
      <c r="Y36" s="446"/>
      <c r="Z36" s="446"/>
      <c r="AA36" s="446"/>
      <c r="AB36" s="446">
        <f t="shared" ref="AB36:AB44" si="11">L36+X36</f>
        <v>1693</v>
      </c>
      <c r="AC36" s="447"/>
      <c r="AD36" s="305" t="s">
        <v>194</v>
      </c>
      <c r="AE36" s="306"/>
      <c r="AF36" s="307">
        <f>AO27</f>
        <v>0</v>
      </c>
      <c r="AG36" s="308" t="s">
        <v>191</v>
      </c>
      <c r="AN36" s="296"/>
      <c r="BB36" s="181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</row>
    <row r="37" spans="2:74" ht="19.5" customHeight="1" x14ac:dyDescent="0.4">
      <c r="B37" s="181"/>
      <c r="C37" s="469"/>
      <c r="D37" s="302"/>
      <c r="E37" s="302"/>
      <c r="F37" s="466" t="s">
        <v>195</v>
      </c>
      <c r="G37" s="467"/>
      <c r="H37" s="467"/>
      <c r="I37" s="468"/>
      <c r="J37" s="303"/>
      <c r="K37" s="303"/>
      <c r="L37" s="444">
        <f>I27</f>
        <v>14340</v>
      </c>
      <c r="M37" s="444"/>
      <c r="N37" s="444"/>
      <c r="O37" s="445"/>
      <c r="P37" s="315"/>
      <c r="Q37" s="315"/>
      <c r="R37" s="445">
        <f>I28</f>
        <v>10755000</v>
      </c>
      <c r="S37" s="445"/>
      <c r="T37" s="445"/>
      <c r="U37" s="445"/>
      <c r="V37" s="315"/>
      <c r="W37" s="315"/>
      <c r="X37" s="445">
        <f>AE27</f>
        <v>2768</v>
      </c>
      <c r="Y37" s="445"/>
      <c r="Z37" s="445"/>
      <c r="AA37" s="445"/>
      <c r="AB37" s="446">
        <f t="shared" si="11"/>
        <v>17108</v>
      </c>
      <c r="AC37" s="447"/>
      <c r="AD37" s="439"/>
      <c r="AE37" s="440"/>
      <c r="AF37" s="307"/>
      <c r="AG37" s="308"/>
      <c r="AO37" s="316"/>
      <c r="AP37" s="460"/>
      <c r="AQ37" s="460"/>
      <c r="AR37" s="461" t="s">
        <v>109</v>
      </c>
      <c r="AS37" s="462"/>
      <c r="BB37" s="181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</row>
    <row r="38" spans="2:74" ht="19.5" customHeight="1" x14ac:dyDescent="0.4">
      <c r="B38" s="181"/>
      <c r="C38" s="317"/>
      <c r="D38" s="309"/>
      <c r="E38" s="309"/>
      <c r="F38" s="303"/>
      <c r="G38" s="303"/>
      <c r="H38" s="303"/>
      <c r="I38" s="318"/>
      <c r="J38" s="303"/>
      <c r="K38" s="303"/>
      <c r="L38" s="463">
        <f>SUM(L34:O37)</f>
        <v>65481</v>
      </c>
      <c r="M38" s="464"/>
      <c r="N38" s="464"/>
      <c r="O38" s="465"/>
      <c r="P38" s="319"/>
      <c r="Q38" s="319"/>
      <c r="R38" s="463">
        <f t="shared" ref="R38" si="12">SUM(R34:U37)</f>
        <v>33643350</v>
      </c>
      <c r="S38" s="464"/>
      <c r="T38" s="464"/>
      <c r="U38" s="465"/>
      <c r="V38" s="319"/>
      <c r="W38" s="319"/>
      <c r="X38" s="463">
        <f t="shared" ref="X38" si="13">SUM(X34:AA37)</f>
        <v>10070</v>
      </c>
      <c r="Y38" s="464"/>
      <c r="Z38" s="464"/>
      <c r="AA38" s="465"/>
      <c r="AB38" s="463">
        <f t="shared" ref="AB38" si="14">SUM(AB34:AC37)</f>
        <v>75551</v>
      </c>
      <c r="AC38" s="465"/>
      <c r="AD38" s="320"/>
      <c r="AE38" s="321"/>
      <c r="AF38" s="307"/>
      <c r="AG38" s="308"/>
      <c r="AO38" s="316"/>
      <c r="AP38" s="316"/>
      <c r="AQ38" s="316"/>
      <c r="AR38" s="322"/>
      <c r="AS38" s="308"/>
      <c r="BB38" s="181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</row>
    <row r="39" spans="2:74" ht="19.5" customHeight="1" x14ac:dyDescent="0.4">
      <c r="B39" s="323"/>
      <c r="C39" s="324" t="s">
        <v>196</v>
      </c>
      <c r="D39" s="325"/>
      <c r="E39" s="325"/>
      <c r="F39" s="453" t="s">
        <v>197</v>
      </c>
      <c r="G39" s="453"/>
      <c r="H39" s="453"/>
      <c r="I39" s="454"/>
      <c r="J39" s="326"/>
      <c r="K39" s="326"/>
      <c r="L39" s="444">
        <f>L27</f>
        <v>131019</v>
      </c>
      <c r="M39" s="444"/>
      <c r="N39" s="444"/>
      <c r="O39" s="445"/>
      <c r="P39" s="315"/>
      <c r="Q39" s="315"/>
      <c r="R39" s="445">
        <f>L28</f>
        <v>39305700</v>
      </c>
      <c r="S39" s="445"/>
      <c r="T39" s="445"/>
      <c r="U39" s="445"/>
      <c r="V39" s="315"/>
      <c r="W39" s="315"/>
      <c r="X39" s="445">
        <f>AF27</f>
        <v>477</v>
      </c>
      <c r="Y39" s="445"/>
      <c r="Z39" s="445"/>
      <c r="AA39" s="445"/>
      <c r="AB39" s="446">
        <f t="shared" si="11"/>
        <v>131496</v>
      </c>
      <c r="AC39" s="447"/>
      <c r="AD39" s="439" t="s">
        <v>198</v>
      </c>
      <c r="AE39" s="440"/>
      <c r="AF39" s="307">
        <f>AP27</f>
        <v>206</v>
      </c>
      <c r="AG39" s="308" t="s">
        <v>191</v>
      </c>
      <c r="AH39" s="316" t="s">
        <v>199</v>
      </c>
      <c r="AI39" s="307">
        <f>AQ27</f>
        <v>5</v>
      </c>
      <c r="AJ39" s="296" t="s">
        <v>191</v>
      </c>
      <c r="AK39" s="316" t="s">
        <v>200</v>
      </c>
      <c r="AL39" s="307">
        <f>AR27</f>
        <v>266</v>
      </c>
      <c r="AM39" s="296" t="s">
        <v>191</v>
      </c>
      <c r="AN39" s="316" t="s">
        <v>201</v>
      </c>
      <c r="AO39" s="307">
        <f>AS27</f>
        <v>0</v>
      </c>
      <c r="AP39" s="455" t="s">
        <v>191</v>
      </c>
      <c r="AQ39" s="455"/>
      <c r="AR39" s="456">
        <f>AF39+AI39+AL39+AO39</f>
        <v>477</v>
      </c>
      <c r="AS39" s="457"/>
      <c r="BB39" s="323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</row>
    <row r="40" spans="2:74" ht="19.5" customHeight="1" thickBot="1" x14ac:dyDescent="0.45">
      <c r="C40" s="324" t="s">
        <v>202</v>
      </c>
      <c r="D40" s="325"/>
      <c r="E40" s="325"/>
      <c r="F40" s="453" t="s">
        <v>203</v>
      </c>
      <c r="G40" s="453"/>
      <c r="H40" s="453"/>
      <c r="I40" s="454"/>
      <c r="J40" s="326"/>
      <c r="K40" s="326"/>
      <c r="L40" s="444">
        <f>O27</f>
        <v>15219</v>
      </c>
      <c r="M40" s="444"/>
      <c r="N40" s="444"/>
      <c r="O40" s="445"/>
      <c r="P40" s="315"/>
      <c r="Q40" s="315"/>
      <c r="R40" s="445">
        <f>O28</f>
        <v>1521900</v>
      </c>
      <c r="S40" s="445"/>
      <c r="T40" s="445"/>
      <c r="U40" s="445"/>
      <c r="V40" s="315"/>
      <c r="W40" s="315"/>
      <c r="X40" s="445">
        <f>AG27</f>
        <v>81</v>
      </c>
      <c r="Y40" s="445"/>
      <c r="Z40" s="445"/>
      <c r="AA40" s="445"/>
      <c r="AB40" s="446">
        <f t="shared" si="11"/>
        <v>15300</v>
      </c>
      <c r="AC40" s="447"/>
      <c r="AD40" s="439" t="s">
        <v>198</v>
      </c>
      <c r="AE40" s="440"/>
      <c r="AF40" s="307">
        <f>AT27</f>
        <v>61</v>
      </c>
      <c r="AG40" s="308" t="s">
        <v>191</v>
      </c>
      <c r="AH40" s="316" t="s">
        <v>199</v>
      </c>
      <c r="AI40" s="307">
        <f>AU27</f>
        <v>2</v>
      </c>
      <c r="AJ40" s="296" t="s">
        <v>191</v>
      </c>
      <c r="AK40" s="316" t="s">
        <v>200</v>
      </c>
      <c r="AL40" s="307">
        <f>AV27</f>
        <v>18</v>
      </c>
      <c r="AM40" s="296" t="s">
        <v>191</v>
      </c>
      <c r="AN40" s="316" t="s">
        <v>201</v>
      </c>
      <c r="AO40" s="307">
        <f>AW27</f>
        <v>0</v>
      </c>
      <c r="AP40" s="455" t="s">
        <v>191</v>
      </c>
      <c r="AQ40" s="455"/>
      <c r="AR40" s="458">
        <f>AF40+AI40+AL40+AO40</f>
        <v>81</v>
      </c>
      <c r="AS40" s="459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</row>
    <row r="41" spans="2:74" ht="19.5" customHeight="1" x14ac:dyDescent="0.4">
      <c r="C41" s="324" t="s">
        <v>204</v>
      </c>
      <c r="D41" s="325"/>
      <c r="E41" s="325"/>
      <c r="F41" s="453" t="s">
        <v>205</v>
      </c>
      <c r="G41" s="453"/>
      <c r="H41" s="453"/>
      <c r="I41" s="454"/>
      <c r="J41" s="326"/>
      <c r="K41" s="326"/>
      <c r="L41" s="444">
        <f>R27</f>
        <v>197598</v>
      </c>
      <c r="M41" s="444"/>
      <c r="N41" s="444"/>
      <c r="O41" s="445"/>
      <c r="P41" s="315"/>
      <c r="Q41" s="315"/>
      <c r="R41" s="445">
        <f>R28</f>
        <v>59279400</v>
      </c>
      <c r="S41" s="445"/>
      <c r="T41" s="445"/>
      <c r="U41" s="445"/>
      <c r="V41" s="315"/>
      <c r="W41" s="315"/>
      <c r="X41" s="445">
        <f>AH27</f>
        <v>22689</v>
      </c>
      <c r="Y41" s="445"/>
      <c r="Z41" s="445"/>
      <c r="AA41" s="445"/>
      <c r="AB41" s="446">
        <f t="shared" si="11"/>
        <v>220287</v>
      </c>
      <c r="AC41" s="447"/>
      <c r="AD41" s="439"/>
      <c r="AE41" s="440"/>
      <c r="AF41" s="307"/>
      <c r="AG41" s="308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</row>
    <row r="42" spans="2:74" ht="19.5" customHeight="1" x14ac:dyDescent="0.4">
      <c r="C42" s="448" t="s">
        <v>206</v>
      </c>
      <c r="D42" s="327"/>
      <c r="E42" s="327"/>
      <c r="F42" s="450" t="s">
        <v>207</v>
      </c>
      <c r="G42" s="451"/>
      <c r="H42" s="451"/>
      <c r="I42" s="452"/>
      <c r="J42" s="313"/>
      <c r="K42" s="313"/>
      <c r="L42" s="444">
        <f>U27</f>
        <v>3</v>
      </c>
      <c r="M42" s="444"/>
      <c r="N42" s="444"/>
      <c r="O42" s="445"/>
      <c r="P42" s="315"/>
      <c r="Q42" s="315"/>
      <c r="R42" s="445">
        <f>U28</f>
        <v>300</v>
      </c>
      <c r="S42" s="445"/>
      <c r="T42" s="445"/>
      <c r="U42" s="445"/>
      <c r="V42" s="315"/>
      <c r="W42" s="315"/>
      <c r="X42" s="445">
        <f>AI27</f>
        <v>13</v>
      </c>
      <c r="Y42" s="445"/>
      <c r="Z42" s="445"/>
      <c r="AA42" s="445"/>
      <c r="AB42" s="446">
        <f t="shared" si="11"/>
        <v>16</v>
      </c>
      <c r="AC42" s="447"/>
      <c r="AD42" s="439" t="s">
        <v>207</v>
      </c>
      <c r="AE42" s="440"/>
      <c r="AF42" s="307">
        <f>AX27</f>
        <v>0</v>
      </c>
      <c r="AG42" s="308" t="s">
        <v>191</v>
      </c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</row>
    <row r="43" spans="2:74" ht="19.5" customHeight="1" x14ac:dyDescent="0.4">
      <c r="C43" s="449"/>
      <c r="D43" s="328"/>
      <c r="E43" s="328"/>
      <c r="F43" s="441" t="s">
        <v>208</v>
      </c>
      <c r="G43" s="442"/>
      <c r="H43" s="442"/>
      <c r="I43" s="443"/>
      <c r="J43" s="326"/>
      <c r="K43" s="326"/>
      <c r="L43" s="444">
        <f>X27</f>
        <v>212</v>
      </c>
      <c r="M43" s="444"/>
      <c r="N43" s="444"/>
      <c r="O43" s="445"/>
      <c r="P43" s="315"/>
      <c r="Q43" s="315"/>
      <c r="R43" s="445">
        <f>X28</f>
        <v>636000</v>
      </c>
      <c r="S43" s="445"/>
      <c r="T43" s="445"/>
      <c r="U43" s="445"/>
      <c r="V43" s="315"/>
      <c r="W43" s="315"/>
      <c r="X43" s="445">
        <f>AJ27</f>
        <v>1000</v>
      </c>
      <c r="Y43" s="445"/>
      <c r="Z43" s="445"/>
      <c r="AA43" s="445"/>
      <c r="AB43" s="446">
        <f t="shared" si="11"/>
        <v>1212</v>
      </c>
      <c r="AC43" s="447"/>
      <c r="AD43" s="439" t="s">
        <v>208</v>
      </c>
      <c r="AE43" s="440"/>
      <c r="AF43" s="329">
        <f>AY27</f>
        <v>106</v>
      </c>
      <c r="AG43" s="308" t="s">
        <v>209</v>
      </c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</row>
    <row r="44" spans="2:74" ht="27" customHeight="1" thickBot="1" x14ac:dyDescent="0.45">
      <c r="C44" s="431" t="s">
        <v>109</v>
      </c>
      <c r="D44" s="432"/>
      <c r="E44" s="432"/>
      <c r="F44" s="433"/>
      <c r="G44" s="434"/>
      <c r="H44" s="434"/>
      <c r="I44" s="435"/>
      <c r="J44" s="330"/>
      <c r="K44" s="330"/>
      <c r="L44" s="436">
        <f>SUM(L34:O43)</f>
        <v>475013</v>
      </c>
      <c r="M44" s="436"/>
      <c r="N44" s="436"/>
      <c r="O44" s="437"/>
      <c r="P44" s="331"/>
      <c r="Q44" s="331"/>
      <c r="R44" s="436">
        <f>SUM(R34:U43)</f>
        <v>168030000</v>
      </c>
      <c r="S44" s="436"/>
      <c r="T44" s="436"/>
      <c r="U44" s="437"/>
      <c r="V44" s="331"/>
      <c r="W44" s="331"/>
      <c r="X44" s="436">
        <f>SUM(X34:AA43)</f>
        <v>44400</v>
      </c>
      <c r="Y44" s="436"/>
      <c r="Z44" s="436"/>
      <c r="AA44" s="437"/>
      <c r="AB44" s="437">
        <f t="shared" si="11"/>
        <v>519413</v>
      </c>
      <c r="AC44" s="437"/>
      <c r="AD44" s="332"/>
      <c r="AE44" s="333"/>
      <c r="AF44" s="333"/>
      <c r="AG44" s="334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</row>
    <row r="45" spans="2:74" ht="16.5" customHeight="1" x14ac:dyDescent="0.15"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438">
        <f>SUM(R42:U43)+R41</f>
        <v>59915700</v>
      </c>
      <c r="P45" s="438"/>
      <c r="Q45" s="438"/>
      <c r="R45" s="438"/>
      <c r="S45" s="438"/>
      <c r="T45" s="438"/>
      <c r="U45" s="438"/>
      <c r="V45" s="160"/>
      <c r="W45" s="160"/>
      <c r="X45" s="157"/>
      <c r="Y45" s="157"/>
      <c r="Z45" s="157"/>
      <c r="AA45" s="157"/>
      <c r="AB45" s="157"/>
      <c r="AC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</row>
    <row r="46" spans="2:74" ht="16.5" customHeight="1" x14ac:dyDescent="0.15"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430">
        <f>SUM(R39:U40)</f>
        <v>40827600</v>
      </c>
      <c r="P46" s="430"/>
      <c r="Q46" s="430"/>
      <c r="R46" s="430"/>
      <c r="S46" s="430"/>
      <c r="T46" s="430"/>
      <c r="U46" s="430"/>
      <c r="V46" s="160"/>
      <c r="W46" s="160"/>
      <c r="X46" s="157"/>
      <c r="Y46" s="157"/>
      <c r="Z46" s="157"/>
      <c r="AA46" s="157"/>
      <c r="AB46" s="157"/>
      <c r="AC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</row>
    <row r="47" spans="2:74" ht="16.5" customHeight="1" x14ac:dyDescent="0.15"/>
    <row r="48" spans="2:74" ht="16.5" customHeight="1" x14ac:dyDescent="0.15"/>
    <row r="49" ht="16.5" customHeight="1" x14ac:dyDescent="0.15"/>
    <row r="50" ht="16.5" customHeight="1" x14ac:dyDescent="0.15"/>
  </sheetData>
  <mergeCells count="115">
    <mergeCell ref="B2:B4"/>
    <mergeCell ref="C2:AB2"/>
    <mergeCell ref="AC2:AK2"/>
    <mergeCell ref="AL2:AL4"/>
    <mergeCell ref="AM2:AY2"/>
    <mergeCell ref="BB2:BB4"/>
    <mergeCell ref="BC2:BV2"/>
    <mergeCell ref="BX2:BZ3"/>
    <mergeCell ref="AC3:AE3"/>
    <mergeCell ref="CJ2:CK4"/>
    <mergeCell ref="CL2:CL4"/>
    <mergeCell ref="C3:K3"/>
    <mergeCell ref="L3:N3"/>
    <mergeCell ref="O3:Q3"/>
    <mergeCell ref="R3:T3"/>
    <mergeCell ref="U3:Z3"/>
    <mergeCell ref="AA3:AB3"/>
    <mergeCell ref="BX1:BY1"/>
    <mergeCell ref="BS3:BV3"/>
    <mergeCell ref="CD3:CF3"/>
    <mergeCell ref="CG3:CI3"/>
    <mergeCell ref="BC3:BF3"/>
    <mergeCell ref="BG3:BJ3"/>
    <mergeCell ref="BK3:BN3"/>
    <mergeCell ref="BO3:BR3"/>
    <mergeCell ref="CA2:CC3"/>
    <mergeCell ref="CD2:CI2"/>
    <mergeCell ref="AP28:AS28"/>
    <mergeCell ref="AT28:AW28"/>
    <mergeCell ref="C32:I33"/>
    <mergeCell ref="L32:U32"/>
    <mergeCell ref="X32:AA32"/>
    <mergeCell ref="AB32:AC32"/>
    <mergeCell ref="AD32:AG33"/>
    <mergeCell ref="AT3:AW3"/>
    <mergeCell ref="AX3:AY3"/>
    <mergeCell ref="AF3:AF4"/>
    <mergeCell ref="AG3:AG4"/>
    <mergeCell ref="AH3:AH4"/>
    <mergeCell ref="AI3:AJ3"/>
    <mergeCell ref="AK3:AK4"/>
    <mergeCell ref="AP3:AS3"/>
    <mergeCell ref="L33:O33"/>
    <mergeCell ref="R33:U33"/>
    <mergeCell ref="X33:AA33"/>
    <mergeCell ref="AB33:AC33"/>
    <mergeCell ref="C34:C37"/>
    <mergeCell ref="F34:I34"/>
    <mergeCell ref="L34:O34"/>
    <mergeCell ref="R34:U34"/>
    <mergeCell ref="X34:AA34"/>
    <mergeCell ref="AB34:AC34"/>
    <mergeCell ref="F35:I35"/>
    <mergeCell ref="L35:O35"/>
    <mergeCell ref="R35:U35"/>
    <mergeCell ref="X35:AA35"/>
    <mergeCell ref="AB35:AC35"/>
    <mergeCell ref="L36:O36"/>
    <mergeCell ref="R36:U36"/>
    <mergeCell ref="X36:AA36"/>
    <mergeCell ref="AB36:AC36"/>
    <mergeCell ref="AP37:AQ37"/>
    <mergeCell ref="AR37:AS37"/>
    <mergeCell ref="L38:O38"/>
    <mergeCell ref="R38:U38"/>
    <mergeCell ref="X38:AA38"/>
    <mergeCell ref="AB38:AC38"/>
    <mergeCell ref="F37:I37"/>
    <mergeCell ref="L37:O37"/>
    <mergeCell ref="R37:U37"/>
    <mergeCell ref="X37:AA37"/>
    <mergeCell ref="AB37:AC37"/>
    <mergeCell ref="AD37:AE37"/>
    <mergeCell ref="F41:I41"/>
    <mergeCell ref="L41:O41"/>
    <mergeCell ref="R41:U41"/>
    <mergeCell ref="X41:AA41"/>
    <mergeCell ref="AB41:AC41"/>
    <mergeCell ref="AD41:AE41"/>
    <mergeCell ref="AP39:AQ39"/>
    <mergeCell ref="AR39:AS39"/>
    <mergeCell ref="F40:I40"/>
    <mergeCell ref="L40:O40"/>
    <mergeCell ref="R40:U40"/>
    <mergeCell ref="X40:AA40"/>
    <mergeCell ref="AB40:AC40"/>
    <mergeCell ref="AD40:AE40"/>
    <mergeCell ref="AP40:AQ40"/>
    <mergeCell ref="AR40:AS40"/>
    <mergeCell ref="F39:I39"/>
    <mergeCell ref="L39:O39"/>
    <mergeCell ref="R39:U39"/>
    <mergeCell ref="X39:AA39"/>
    <mergeCell ref="AB39:AC39"/>
    <mergeCell ref="AD39:AE39"/>
    <mergeCell ref="O46:U46"/>
    <mergeCell ref="C44:I44"/>
    <mergeCell ref="L44:O44"/>
    <mergeCell ref="R44:U44"/>
    <mergeCell ref="X44:AA44"/>
    <mergeCell ref="AB44:AC44"/>
    <mergeCell ref="O45:U45"/>
    <mergeCell ref="AD42:AE42"/>
    <mergeCell ref="F43:I43"/>
    <mergeCell ref="L43:O43"/>
    <mergeCell ref="R43:U43"/>
    <mergeCell ref="X43:AA43"/>
    <mergeCell ref="AB43:AC43"/>
    <mergeCell ref="AD43:AE43"/>
    <mergeCell ref="C42:C43"/>
    <mergeCell ref="F42:I42"/>
    <mergeCell ref="L42:O42"/>
    <mergeCell ref="R42:U42"/>
    <mergeCell ref="X42:AA42"/>
    <mergeCell ref="AB42:AC42"/>
  </mergeCells>
  <phoneticPr fontId="13"/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6"/>
  <sheetViews>
    <sheetView view="pageBreakPreview" topLeftCell="H1" zoomScaleNormal="100" zoomScaleSheetLayoutView="100" workbookViewId="0">
      <selection activeCell="Z26" sqref="Z26"/>
    </sheetView>
  </sheetViews>
  <sheetFormatPr defaultRowHeight="18.75" x14ac:dyDescent="0.15"/>
  <cols>
    <col min="1" max="1" width="22.5" style="87" customWidth="1"/>
    <col min="2" max="7" width="12.5" style="87" customWidth="1"/>
    <col min="8" max="8" width="8.75" style="87" customWidth="1"/>
    <col min="9" max="9" width="22.375" style="87" customWidth="1"/>
    <col min="10" max="11" width="15.125" style="87" customWidth="1"/>
    <col min="12" max="12" width="15.25" style="87" customWidth="1"/>
    <col min="13" max="13" width="11.125" style="87" bestFit="1" customWidth="1"/>
    <col min="14" max="14" width="11.375" style="87" bestFit="1" customWidth="1"/>
    <col min="15" max="17" width="10.75" style="87" bestFit="1" customWidth="1"/>
    <col min="18" max="16384" width="9" style="87"/>
  </cols>
  <sheetData>
    <row r="1" spans="1:17" ht="19.5" thickBot="1" x14ac:dyDescent="0.2"/>
    <row r="2" spans="1:17" ht="24" customHeight="1" thickBot="1" x14ac:dyDescent="0.2">
      <c r="A2" s="88" t="s">
        <v>65</v>
      </c>
      <c r="B2" s="89"/>
      <c r="C2" s="89"/>
      <c r="D2" s="89"/>
      <c r="E2" s="89"/>
      <c r="F2" s="90"/>
      <c r="G2" s="90" t="s">
        <v>66</v>
      </c>
      <c r="H2" s="90"/>
      <c r="I2" s="548" t="s">
        <v>67</v>
      </c>
      <c r="J2" s="549"/>
      <c r="K2" s="549"/>
      <c r="L2" s="550"/>
    </row>
    <row r="3" spans="1:17" ht="22.5" customHeight="1" thickBot="1" x14ac:dyDescent="0.2">
      <c r="A3" s="91" t="s">
        <v>68</v>
      </c>
      <c r="B3" s="92" t="s">
        <v>69</v>
      </c>
      <c r="C3" s="93" t="s">
        <v>70</v>
      </c>
      <c r="D3" s="94" t="s">
        <v>71</v>
      </c>
      <c r="E3" s="91" t="s">
        <v>72</v>
      </c>
      <c r="F3" s="91" t="s">
        <v>73</v>
      </c>
      <c r="G3" s="91" t="s">
        <v>74</v>
      </c>
      <c r="H3" s="95"/>
      <c r="I3" s="96"/>
      <c r="J3" s="97" t="s">
        <v>75</v>
      </c>
      <c r="K3" s="97" t="s">
        <v>76</v>
      </c>
      <c r="L3" s="98" t="s">
        <v>77</v>
      </c>
      <c r="O3" s="95" t="s">
        <v>75</v>
      </c>
      <c r="P3" s="95" t="s">
        <v>76</v>
      </c>
      <c r="Q3" s="95" t="s">
        <v>77</v>
      </c>
    </row>
    <row r="4" spans="1:17" ht="28.5" customHeight="1" x14ac:dyDescent="0.15">
      <c r="A4" s="99" t="s">
        <v>78</v>
      </c>
      <c r="B4" s="100">
        <f>[1]R1戸籍住民課!H38</f>
        <v>60415800</v>
      </c>
      <c r="C4" s="101">
        <f>'[1]R1出張所（内訳）'!R38</f>
        <v>33643350</v>
      </c>
      <c r="D4" s="102">
        <f>+B4+C4</f>
        <v>94059150</v>
      </c>
      <c r="E4" s="102">
        <v>97025150</v>
      </c>
      <c r="F4" s="103">
        <f>D13</f>
        <v>97367650</v>
      </c>
      <c r="G4" s="103">
        <v>97505750</v>
      </c>
      <c r="H4" s="104"/>
      <c r="I4" s="105" t="s">
        <v>79</v>
      </c>
      <c r="J4" s="106">
        <v>153674550</v>
      </c>
      <c r="K4" s="106">
        <v>159434750</v>
      </c>
      <c r="L4" s="107">
        <v>167580100</v>
      </c>
      <c r="N4" s="87" t="s">
        <v>80</v>
      </c>
      <c r="O4" s="87">
        <f>300*64293</f>
        <v>19287900</v>
      </c>
      <c r="P4" s="87">
        <f>69594*300</f>
        <v>20878200</v>
      </c>
      <c r="Q4" s="87">
        <f>300*79747</f>
        <v>23924100</v>
      </c>
    </row>
    <row r="5" spans="1:17" ht="32.25" customHeight="1" x14ac:dyDescent="0.15">
      <c r="A5" s="108" t="s">
        <v>81</v>
      </c>
      <c r="B5" s="109">
        <f>[1]R1戸籍住民課!H41+SUM([1]R1戸籍住民課!H42:I43)+[1]R1戸籍住民課!AV27</f>
        <v>61266600</v>
      </c>
      <c r="C5" s="110">
        <f>'[1]R1出張所（内訳）'!R41+'[1]R1出張所（内訳）'!R42+'[1]R1出張所（内訳）'!R43</f>
        <v>59915700</v>
      </c>
      <c r="D5" s="111">
        <f>+B5+C5</f>
        <v>121182300</v>
      </c>
      <c r="E5" s="112">
        <v>125299200</v>
      </c>
      <c r="F5" s="113">
        <f>D14</f>
        <v>126691200</v>
      </c>
      <c r="G5" s="114">
        <v>131432450</v>
      </c>
      <c r="H5" s="104"/>
      <c r="I5" s="105" t="s">
        <v>82</v>
      </c>
      <c r="J5" s="115">
        <f>J4/18</f>
        <v>8537475</v>
      </c>
      <c r="K5" s="115">
        <f>K4/18</f>
        <v>8857486.1111111119</v>
      </c>
      <c r="L5" s="116">
        <f t="shared" ref="L5" si="0">L4/18</f>
        <v>9310005.555555556</v>
      </c>
      <c r="M5" s="117">
        <f>AVERAGE(J5:L5)</f>
        <v>8901655.555555556</v>
      </c>
    </row>
    <row r="6" spans="1:17" ht="38.25" customHeight="1" thickBot="1" x14ac:dyDescent="0.2">
      <c r="A6" s="118" t="s">
        <v>83</v>
      </c>
      <c r="B6" s="119">
        <f>[1]R1戸籍住民課!H39+[1]R1戸籍住民課!H40</f>
        <v>18198700</v>
      </c>
      <c r="C6" s="120">
        <f>'[1]R1出張所（内訳）'!R39+'[1]R1出張所（内訳）'!R40</f>
        <v>40827600</v>
      </c>
      <c r="D6" s="112">
        <f>+B6+C6</f>
        <v>59026300</v>
      </c>
      <c r="E6" s="112">
        <v>62085400</v>
      </c>
      <c r="F6" s="114">
        <f>D15</f>
        <v>64231800</v>
      </c>
      <c r="G6" s="114">
        <v>69531800</v>
      </c>
      <c r="H6" s="104"/>
      <c r="I6" s="121" t="s">
        <v>84</v>
      </c>
      <c r="J6" s="115">
        <f>J5*0.2*0.25</f>
        <v>426873.75</v>
      </c>
      <c r="K6" s="115">
        <f>K5*0.2*0.25</f>
        <v>442874.30555555562</v>
      </c>
      <c r="L6" s="116">
        <f>L5*0.2*0.25</f>
        <v>465500.27777777781</v>
      </c>
      <c r="N6" s="122"/>
    </row>
    <row r="7" spans="1:17" ht="27.75" customHeight="1" thickBot="1" x14ac:dyDescent="0.2">
      <c r="A7" s="123" t="s">
        <v>71</v>
      </c>
      <c r="B7" s="124">
        <f>SUM(B4:B6)</f>
        <v>139881100</v>
      </c>
      <c r="C7" s="125">
        <f t="shared" ref="C7" si="1">SUM(C4:C6)</f>
        <v>134386650</v>
      </c>
      <c r="D7" s="124">
        <f>SUM(D4:D6)</f>
        <v>274267750</v>
      </c>
      <c r="E7" s="126">
        <f>SUM(E4:E6)</f>
        <v>284409750</v>
      </c>
      <c r="F7" s="127">
        <f>SUM(F4:F6)</f>
        <v>288290650</v>
      </c>
      <c r="G7" s="126">
        <v>298470000</v>
      </c>
      <c r="H7" s="104"/>
      <c r="I7" s="128" t="s">
        <v>85</v>
      </c>
      <c r="J7" s="115">
        <f>J6*18*1.1</f>
        <v>8452100.25</v>
      </c>
      <c r="K7" s="115">
        <f>K6*18*1.1</f>
        <v>8768911.2500000019</v>
      </c>
      <c r="L7" s="116">
        <f>L6*18*1.1</f>
        <v>9216905.5000000019</v>
      </c>
    </row>
    <row r="8" spans="1:17" ht="39.75" customHeight="1" thickBot="1" x14ac:dyDescent="0.2">
      <c r="D8" s="129">
        <f>SUM(B7:C7)</f>
        <v>274267750</v>
      </c>
      <c r="I8" s="130" t="s">
        <v>86</v>
      </c>
      <c r="J8" s="551">
        <f>AVERAGE(J7:L7)</f>
        <v>8812639</v>
      </c>
      <c r="K8" s="552"/>
      <c r="L8" s="553"/>
    </row>
    <row r="9" spans="1:17" ht="22.5" customHeight="1" x14ac:dyDescent="0.15">
      <c r="L9" s="87" t="s">
        <v>87</v>
      </c>
    </row>
    <row r="10" spans="1:17" ht="22.5" customHeight="1" x14ac:dyDescent="0.15">
      <c r="K10" s="131">
        <f>ROUNDUP(J8,-6)</f>
        <v>9000000</v>
      </c>
      <c r="L10" s="132" t="s">
        <v>88</v>
      </c>
    </row>
    <row r="11" spans="1:17" ht="22.5" customHeight="1" thickBot="1" x14ac:dyDescent="0.2">
      <c r="A11" s="133" t="s">
        <v>89</v>
      </c>
      <c r="B11" s="134"/>
      <c r="C11" s="134"/>
      <c r="D11" s="134"/>
      <c r="E11" s="134"/>
      <c r="F11" s="135"/>
      <c r="G11" s="135" t="s">
        <v>66</v>
      </c>
      <c r="H11" s="135"/>
    </row>
    <row r="12" spans="1:17" ht="22.5" customHeight="1" thickBot="1" x14ac:dyDescent="0.2">
      <c r="A12" s="136" t="s">
        <v>68</v>
      </c>
      <c r="B12" s="137" t="s">
        <v>69</v>
      </c>
      <c r="C12" s="138" t="s">
        <v>70</v>
      </c>
      <c r="D12" s="139" t="s">
        <v>71</v>
      </c>
      <c r="E12" s="140" t="s">
        <v>73</v>
      </c>
      <c r="F12" s="140" t="s">
        <v>90</v>
      </c>
    </row>
    <row r="13" spans="1:17" ht="22.5" customHeight="1" x14ac:dyDescent="0.15">
      <c r="A13" s="141" t="s">
        <v>78</v>
      </c>
      <c r="B13" s="142">
        <f>'[1]29戸籍住民'!H38</f>
        <v>61420550</v>
      </c>
      <c r="C13" s="143">
        <f>'[1]29出張所（内訳）'!R39</f>
        <v>35947100</v>
      </c>
      <c r="D13" s="144">
        <f>+B13+C13</f>
        <v>97367650</v>
      </c>
      <c r="E13" s="145">
        <v>129668200</v>
      </c>
      <c r="F13" s="145">
        <f>E13-D13</f>
        <v>32300550</v>
      </c>
    </row>
    <row r="14" spans="1:17" ht="22.5" customHeight="1" x14ac:dyDescent="0.15">
      <c r="A14" s="146" t="s">
        <v>81</v>
      </c>
      <c r="B14" s="147">
        <f>'[1]29戸籍住民'!H45</f>
        <v>63268000</v>
      </c>
      <c r="C14" s="147">
        <f>'[1]29出張所（内訳）'!R46</f>
        <v>63423200</v>
      </c>
      <c r="D14" s="148">
        <f>+B14+C14</f>
        <v>126691200</v>
      </c>
      <c r="E14" s="113">
        <v>97436850</v>
      </c>
      <c r="F14" s="145">
        <f t="shared" ref="F14:F16" si="2">E14-D14</f>
        <v>-29254350</v>
      </c>
    </row>
    <row r="15" spans="1:17" ht="22.5" customHeight="1" thickBot="1" x14ac:dyDescent="0.2">
      <c r="A15" s="149" t="s">
        <v>83</v>
      </c>
      <c r="B15" s="150">
        <f>'[1]29戸籍住民'!H41</f>
        <v>19946100</v>
      </c>
      <c r="C15" s="151">
        <f>'[1]29出張所（内訳）'!R42</f>
        <v>44285700</v>
      </c>
      <c r="D15" s="148">
        <f>+B15+C15</f>
        <v>64231800</v>
      </c>
      <c r="E15" s="113">
        <v>64705550</v>
      </c>
      <c r="F15" s="145">
        <f t="shared" si="2"/>
        <v>473750</v>
      </c>
    </row>
    <row r="16" spans="1:17" ht="22.5" customHeight="1" thickBot="1" x14ac:dyDescent="0.2">
      <c r="A16" s="152" t="s">
        <v>71</v>
      </c>
      <c r="B16" s="153">
        <f>SUM(B13:B15)</f>
        <v>144634650</v>
      </c>
      <c r="C16" s="153">
        <f t="shared" ref="C16" si="3">SUM(C13:C15)</f>
        <v>143656000</v>
      </c>
      <c r="D16" s="153">
        <f>SUM(D13:D15)</f>
        <v>288290650</v>
      </c>
      <c r="E16" s="127">
        <v>291810600</v>
      </c>
      <c r="F16" s="145">
        <f t="shared" si="2"/>
        <v>3519950</v>
      </c>
    </row>
  </sheetData>
  <mergeCells count="2">
    <mergeCell ref="I2:L2"/>
    <mergeCell ref="J8:L8"/>
  </mergeCells>
  <phoneticPr fontId="13"/>
  <pageMargins left="0.70866141732283472" right="0.70866141732283472" top="0.74803149606299213" bottom="0.74803149606299213" header="0.31496062992125984" footer="0.31496062992125984"/>
  <pageSetup paperSize="9" scale="115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Layout" zoomScaleNormal="100" zoomScaleSheetLayoutView="100" workbookViewId="0">
      <selection activeCell="Z26" sqref="Z26"/>
    </sheetView>
  </sheetViews>
  <sheetFormatPr defaultRowHeight="14.25" x14ac:dyDescent="0.15"/>
  <cols>
    <col min="1" max="1" width="8.25" style="21" customWidth="1"/>
    <col min="2" max="2" width="9.875" style="21" customWidth="1"/>
    <col min="3" max="5" width="8.625" style="21" customWidth="1"/>
    <col min="6" max="16384" width="9" style="21"/>
  </cols>
  <sheetData>
    <row r="1" spans="1:6" ht="30.75" customHeight="1" x14ac:dyDescent="0.15">
      <c r="A1" s="556" t="s">
        <v>64</v>
      </c>
      <c r="B1" s="556"/>
    </row>
    <row r="2" spans="1:6" ht="14.25" customHeight="1" x14ac:dyDescent="0.15">
      <c r="A2" s="22"/>
      <c r="B2" s="22"/>
    </row>
    <row r="3" spans="1:6" x14ac:dyDescent="0.15">
      <c r="E3" s="24"/>
      <c r="F3" s="24"/>
    </row>
    <row r="4" spans="1:6" ht="20.100000000000001" customHeight="1" x14ac:dyDescent="0.15">
      <c r="A4" s="23" t="s">
        <v>35</v>
      </c>
      <c r="B4" s="23"/>
      <c r="C4" s="28"/>
      <c r="D4" s="28"/>
      <c r="E4" s="29"/>
      <c r="F4" s="24"/>
    </row>
    <row r="5" spans="1:6" ht="20.100000000000001" customHeight="1" thickBot="1" x14ac:dyDescent="0.2">
      <c r="A5" s="31" t="s">
        <v>36</v>
      </c>
      <c r="B5" s="32"/>
      <c r="C5" s="28"/>
      <c r="D5" s="28"/>
      <c r="E5" s="29"/>
      <c r="F5" s="24"/>
    </row>
    <row r="6" spans="1:6" ht="14.25" customHeight="1" x14ac:dyDescent="0.15">
      <c r="A6" s="557"/>
      <c r="B6" s="559" t="s">
        <v>37</v>
      </c>
      <c r="C6" s="561" t="s">
        <v>38</v>
      </c>
      <c r="D6" s="559" t="s">
        <v>39</v>
      </c>
      <c r="E6" s="554" t="s">
        <v>34</v>
      </c>
    </row>
    <row r="7" spans="1:6" ht="18.75" customHeight="1" thickBot="1" x14ac:dyDescent="0.2">
      <c r="A7" s="558"/>
      <c r="B7" s="560"/>
      <c r="C7" s="562"/>
      <c r="D7" s="560"/>
      <c r="E7" s="555"/>
    </row>
    <row r="8" spans="1:6" ht="15.95" customHeight="1" thickTop="1" x14ac:dyDescent="0.15">
      <c r="A8" s="25" t="s">
        <v>16</v>
      </c>
      <c r="B8" s="33">
        <v>16375</v>
      </c>
      <c r="C8" s="33">
        <v>5</v>
      </c>
      <c r="D8" s="33">
        <v>20</v>
      </c>
      <c r="E8" s="34">
        <f>SUM(B8:D8)</f>
        <v>16400</v>
      </c>
    </row>
    <row r="9" spans="1:6" ht="15.95" customHeight="1" x14ac:dyDescent="0.15">
      <c r="A9" s="26" t="s">
        <v>17</v>
      </c>
      <c r="B9" s="35">
        <v>37199</v>
      </c>
      <c r="C9" s="35">
        <v>12</v>
      </c>
      <c r="D9" s="35">
        <v>86</v>
      </c>
      <c r="E9" s="34">
        <f>SUM(B9:D9)</f>
        <v>37297</v>
      </c>
    </row>
    <row r="10" spans="1:6" ht="15.95" customHeight="1" x14ac:dyDescent="0.15">
      <c r="A10" s="36" t="s">
        <v>18</v>
      </c>
      <c r="B10" s="37">
        <v>49636</v>
      </c>
      <c r="C10" s="37">
        <v>3</v>
      </c>
      <c r="D10" s="37">
        <v>38</v>
      </c>
      <c r="E10" s="34">
        <f>SUM(B10:D10)</f>
        <v>49677</v>
      </c>
    </row>
    <row r="11" spans="1:6" ht="15.95" customHeight="1" x14ac:dyDescent="0.15">
      <c r="A11" s="26" t="s">
        <v>19</v>
      </c>
      <c r="B11" s="35">
        <v>45321</v>
      </c>
      <c r="C11" s="35">
        <v>12</v>
      </c>
      <c r="D11" s="35">
        <v>71</v>
      </c>
      <c r="E11" s="34">
        <v>46987</v>
      </c>
    </row>
    <row r="12" spans="1:6" ht="15.95" customHeight="1" x14ac:dyDescent="0.15">
      <c r="A12" s="26" t="s">
        <v>20</v>
      </c>
      <c r="B12" s="35">
        <v>26991</v>
      </c>
      <c r="C12" s="35">
        <v>5</v>
      </c>
      <c r="D12" s="35">
        <v>26</v>
      </c>
      <c r="E12" s="34">
        <f t="shared" ref="E12:E26" si="0">SUM(B12:D12)</f>
        <v>27022</v>
      </c>
    </row>
    <row r="13" spans="1:6" ht="15.95" customHeight="1" x14ac:dyDescent="0.15">
      <c r="A13" s="27" t="s">
        <v>21</v>
      </c>
      <c r="B13" s="38">
        <v>21709</v>
      </c>
      <c r="C13" s="38">
        <v>8</v>
      </c>
      <c r="D13" s="38">
        <v>81</v>
      </c>
      <c r="E13" s="34">
        <f t="shared" si="0"/>
        <v>21798</v>
      </c>
    </row>
    <row r="14" spans="1:6" ht="15.95" customHeight="1" x14ac:dyDescent="0.15">
      <c r="A14" s="27" t="s">
        <v>22</v>
      </c>
      <c r="B14" s="37">
        <v>30254</v>
      </c>
      <c r="C14" s="37">
        <v>2</v>
      </c>
      <c r="D14" s="37">
        <v>34</v>
      </c>
      <c r="E14" s="34">
        <f t="shared" si="0"/>
        <v>30290</v>
      </c>
    </row>
    <row r="15" spans="1:6" s="28" customFormat="1" ht="15.95" customHeight="1" x14ac:dyDescent="0.15">
      <c r="A15" s="27" t="s">
        <v>23</v>
      </c>
      <c r="B15" s="37">
        <v>23495</v>
      </c>
      <c r="C15" s="37">
        <v>2</v>
      </c>
      <c r="D15" s="37">
        <v>28</v>
      </c>
      <c r="E15" s="34">
        <f t="shared" si="0"/>
        <v>23525</v>
      </c>
    </row>
    <row r="16" spans="1:6" ht="15.95" customHeight="1" x14ac:dyDescent="0.15">
      <c r="A16" s="26" t="s">
        <v>24</v>
      </c>
      <c r="B16" s="35">
        <v>18828</v>
      </c>
      <c r="C16" s="35">
        <v>0</v>
      </c>
      <c r="D16" s="35">
        <v>9</v>
      </c>
      <c r="E16" s="34">
        <f t="shared" si="0"/>
        <v>18837</v>
      </c>
    </row>
    <row r="17" spans="1:7" ht="15.95" customHeight="1" x14ac:dyDescent="0.15">
      <c r="A17" s="26" t="s">
        <v>25</v>
      </c>
      <c r="B17" s="35">
        <v>20847</v>
      </c>
      <c r="C17" s="35">
        <v>8</v>
      </c>
      <c r="D17" s="35">
        <v>20</v>
      </c>
      <c r="E17" s="34">
        <f t="shared" si="0"/>
        <v>20875</v>
      </c>
    </row>
    <row r="18" spans="1:7" ht="15.95" customHeight="1" x14ac:dyDescent="0.15">
      <c r="A18" s="26" t="s">
        <v>26</v>
      </c>
      <c r="B18" s="35">
        <v>34313</v>
      </c>
      <c r="C18" s="35">
        <v>4</v>
      </c>
      <c r="D18" s="35">
        <v>13</v>
      </c>
      <c r="E18" s="34">
        <f t="shared" si="0"/>
        <v>34330</v>
      </c>
    </row>
    <row r="19" spans="1:7" ht="15.95" customHeight="1" x14ac:dyDescent="0.15">
      <c r="A19" s="26" t="s">
        <v>27</v>
      </c>
      <c r="B19" s="37">
        <v>26773</v>
      </c>
      <c r="C19" s="37">
        <v>3</v>
      </c>
      <c r="D19" s="37">
        <v>40</v>
      </c>
      <c r="E19" s="34">
        <f t="shared" si="0"/>
        <v>26816</v>
      </c>
    </row>
    <row r="20" spans="1:7" s="28" customFormat="1" ht="17.100000000000001" customHeight="1" x14ac:dyDescent="0.15">
      <c r="A20" s="27" t="s">
        <v>28</v>
      </c>
      <c r="B20" s="37">
        <v>27915</v>
      </c>
      <c r="C20" s="37">
        <v>5</v>
      </c>
      <c r="D20" s="37">
        <v>28</v>
      </c>
      <c r="E20" s="34">
        <f t="shared" si="0"/>
        <v>27948</v>
      </c>
    </row>
    <row r="21" spans="1:7" ht="15.95" customHeight="1" x14ac:dyDescent="0.15">
      <c r="A21" s="27" t="s">
        <v>29</v>
      </c>
      <c r="B21" s="37">
        <v>22573</v>
      </c>
      <c r="C21" s="37">
        <v>4</v>
      </c>
      <c r="D21" s="37">
        <v>54</v>
      </c>
      <c r="E21" s="34">
        <f t="shared" si="0"/>
        <v>22631</v>
      </c>
    </row>
    <row r="22" spans="1:7" ht="15.95" customHeight="1" x14ac:dyDescent="0.15">
      <c r="A22" s="27" t="s">
        <v>30</v>
      </c>
      <c r="B22" s="37">
        <v>40985</v>
      </c>
      <c r="C22" s="37">
        <v>9</v>
      </c>
      <c r="D22" s="37">
        <v>55</v>
      </c>
      <c r="E22" s="34">
        <f t="shared" si="0"/>
        <v>41049</v>
      </c>
    </row>
    <row r="23" spans="1:7" ht="15.95" customHeight="1" x14ac:dyDescent="0.15">
      <c r="A23" s="26" t="s">
        <v>31</v>
      </c>
      <c r="B23" s="35">
        <v>20346</v>
      </c>
      <c r="C23" s="35">
        <v>1</v>
      </c>
      <c r="D23" s="35">
        <v>28</v>
      </c>
      <c r="E23" s="34">
        <f t="shared" si="0"/>
        <v>20375</v>
      </c>
    </row>
    <row r="24" spans="1:7" ht="15.95" customHeight="1" x14ac:dyDescent="0.15">
      <c r="A24" s="27" t="s">
        <v>32</v>
      </c>
      <c r="B24" s="37">
        <v>30300</v>
      </c>
      <c r="C24" s="37">
        <v>6</v>
      </c>
      <c r="D24" s="37">
        <v>35</v>
      </c>
      <c r="E24" s="34">
        <f t="shared" si="0"/>
        <v>30341</v>
      </c>
    </row>
    <row r="25" spans="1:7" ht="15.95" customHeight="1" thickBot="1" x14ac:dyDescent="0.2">
      <c r="A25" s="39" t="s">
        <v>33</v>
      </c>
      <c r="B25" s="40">
        <v>22308</v>
      </c>
      <c r="C25" s="40">
        <v>0</v>
      </c>
      <c r="D25" s="40">
        <v>85</v>
      </c>
      <c r="E25" s="34">
        <f t="shared" si="0"/>
        <v>22393</v>
      </c>
    </row>
    <row r="26" spans="1:7" ht="15.95" customHeight="1" thickTop="1" thickBot="1" x14ac:dyDescent="0.2">
      <c r="A26" s="30" t="s">
        <v>34</v>
      </c>
      <c r="B26" s="41">
        <f>SUM(B8:B25)</f>
        <v>516168</v>
      </c>
      <c r="C26" s="41">
        <f t="shared" ref="C26:D26" si="1">SUM(C8:C25)</f>
        <v>89</v>
      </c>
      <c r="D26" s="41">
        <f t="shared" si="1"/>
        <v>751</v>
      </c>
      <c r="E26" s="42">
        <f t="shared" si="0"/>
        <v>517008</v>
      </c>
      <c r="G26" s="43"/>
    </row>
    <row r="27" spans="1:7" ht="17.25" customHeight="1" x14ac:dyDescent="0.15">
      <c r="A27" s="44"/>
      <c r="B27" s="45"/>
      <c r="C27" s="45"/>
      <c r="D27" s="45"/>
      <c r="E27" s="46"/>
    </row>
    <row r="28" spans="1:7" ht="16.5" customHeight="1" x14ac:dyDescent="0.15">
      <c r="A28" s="44"/>
      <c r="B28" s="45"/>
      <c r="C28" s="45"/>
      <c r="D28" s="45"/>
      <c r="E28" s="46"/>
    </row>
    <row r="29" spans="1:7" ht="15.75" customHeight="1" x14ac:dyDescent="0.15">
      <c r="A29" s="44"/>
      <c r="B29" s="45"/>
      <c r="C29" s="45"/>
      <c r="D29" s="45"/>
      <c r="E29" s="46"/>
    </row>
    <row r="30" spans="1:7" ht="18" customHeight="1" x14ac:dyDescent="0.15">
      <c r="A30" s="44"/>
      <c r="B30" s="45"/>
      <c r="C30" s="45"/>
      <c r="D30" s="45"/>
      <c r="E30" s="46"/>
    </row>
    <row r="31" spans="1:7" ht="17.25" customHeight="1" x14ac:dyDescent="0.15">
      <c r="A31" s="44"/>
      <c r="B31" s="45"/>
      <c r="C31" s="45"/>
      <c r="D31" s="45"/>
      <c r="E31" s="46"/>
    </row>
    <row r="32" spans="1:7" ht="16.5" x14ac:dyDescent="0.15">
      <c r="A32" s="44"/>
      <c r="B32" s="45"/>
      <c r="C32" s="45"/>
      <c r="D32" s="45"/>
      <c r="E32" s="46"/>
    </row>
    <row r="33" spans="1:5" ht="17.25" customHeight="1" x14ac:dyDescent="0.15">
      <c r="A33" s="44"/>
      <c r="B33" s="45"/>
      <c r="C33" s="45"/>
      <c r="D33" s="45"/>
      <c r="E33" s="46"/>
    </row>
    <row r="34" spans="1:5" ht="17.25" customHeight="1" x14ac:dyDescent="0.15">
      <c r="A34" s="44"/>
      <c r="B34" s="45"/>
      <c r="C34" s="45"/>
      <c r="D34" s="45"/>
      <c r="E34" s="46"/>
    </row>
    <row r="35" spans="1:5" ht="16.5" customHeight="1" x14ac:dyDescent="0.15">
      <c r="A35" s="44"/>
      <c r="B35" s="45"/>
      <c r="C35" s="45"/>
      <c r="D35" s="45"/>
      <c r="E35" s="46"/>
    </row>
    <row r="36" spans="1:5" ht="16.5" x14ac:dyDescent="0.15">
      <c r="A36" s="44"/>
      <c r="B36" s="45"/>
      <c r="C36" s="45"/>
      <c r="D36" s="45"/>
      <c r="E36" s="46"/>
    </row>
    <row r="37" spans="1:5" ht="16.5" customHeight="1" x14ac:dyDescent="0.15">
      <c r="A37" s="44"/>
      <c r="B37" s="45"/>
      <c r="C37" s="45"/>
      <c r="D37" s="45"/>
      <c r="E37" s="46"/>
    </row>
    <row r="38" spans="1:5" ht="16.5" x14ac:dyDescent="0.15">
      <c r="A38" s="44"/>
      <c r="B38" s="45"/>
      <c r="C38" s="45"/>
      <c r="D38" s="45"/>
      <c r="E38" s="46"/>
    </row>
    <row r="39" spans="1:5" ht="16.5" x14ac:dyDescent="0.15">
      <c r="A39" s="44"/>
      <c r="B39" s="45"/>
      <c r="C39" s="45"/>
      <c r="D39" s="45"/>
      <c r="E39" s="46"/>
    </row>
    <row r="40" spans="1:5" ht="16.5" x14ac:dyDescent="0.15">
      <c r="A40" s="44"/>
      <c r="B40" s="45"/>
      <c r="C40" s="45"/>
      <c r="D40" s="45"/>
      <c r="E40" s="46"/>
    </row>
    <row r="41" spans="1:5" ht="17.25" customHeight="1" x14ac:dyDescent="0.15">
      <c r="A41" s="44"/>
      <c r="B41" s="45"/>
      <c r="C41" s="45"/>
      <c r="D41" s="45"/>
      <c r="E41" s="46"/>
    </row>
    <row r="42" spans="1:5" ht="17.25" customHeight="1" x14ac:dyDescent="0.15">
      <c r="A42" s="44"/>
      <c r="B42" s="45"/>
      <c r="C42" s="45"/>
      <c r="D42" s="45"/>
      <c r="E42" s="46"/>
    </row>
    <row r="43" spans="1:5" ht="16.5" x14ac:dyDescent="0.15">
      <c r="A43" s="44"/>
      <c r="B43" s="45"/>
      <c r="C43" s="45"/>
      <c r="D43" s="45"/>
      <c r="E43" s="46"/>
    </row>
    <row r="44" spans="1:5" ht="16.5" x14ac:dyDescent="0.15">
      <c r="A44" s="44"/>
      <c r="B44" s="45"/>
      <c r="C44" s="45"/>
      <c r="D44" s="45"/>
      <c r="E44" s="46"/>
    </row>
    <row r="45" spans="1:5" ht="16.5" x14ac:dyDescent="0.15">
      <c r="A45" s="44"/>
      <c r="B45" s="45"/>
      <c r="C45" s="45"/>
      <c r="D45" s="45"/>
      <c r="E45" s="46"/>
    </row>
    <row r="46" spans="1:5" ht="16.5" x14ac:dyDescent="0.15">
      <c r="A46" s="44"/>
      <c r="B46" s="45"/>
      <c r="C46" s="45"/>
      <c r="D46" s="45"/>
      <c r="E46" s="46"/>
    </row>
    <row r="47" spans="1:5" ht="16.5" x14ac:dyDescent="0.15">
      <c r="A47" s="44"/>
      <c r="B47" s="45"/>
      <c r="C47" s="45"/>
      <c r="D47" s="45"/>
      <c r="E47" s="46"/>
    </row>
  </sheetData>
  <mergeCells count="6">
    <mergeCell ref="E6:E7"/>
    <mergeCell ref="A1:B1"/>
    <mergeCell ref="A6:A7"/>
    <mergeCell ref="B6:B7"/>
    <mergeCell ref="C6:C7"/>
    <mergeCell ref="D6:D7"/>
  </mergeCells>
  <phoneticPr fontId="13"/>
  <printOptions horizontalCentered="1"/>
  <pageMargins left="0.25" right="0.25" top="0.75" bottom="0.75" header="0.3" footer="0.3"/>
  <pageSetup paperSize="9" orientation="portrait" r:id="rId1"/>
  <headerFooter>
    <oddFooter>&amp;C&amp;"ＭＳ 明朝,太字"&amp;12－65－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Layout" topLeftCell="A13" zoomScaleNormal="100" zoomScaleSheetLayoutView="100" workbookViewId="0">
      <selection activeCell="Z26" sqref="Z26"/>
    </sheetView>
  </sheetViews>
  <sheetFormatPr defaultRowHeight="18.75" x14ac:dyDescent="0.15"/>
  <cols>
    <col min="1" max="1" width="8.25" style="28" customWidth="1"/>
    <col min="2" max="6" width="7.625" style="28" customWidth="1"/>
    <col min="7" max="7" width="8.125" style="28" customWidth="1"/>
    <col min="8" max="11" width="7.625" style="28" customWidth="1"/>
    <col min="12" max="12" width="9" style="47"/>
    <col min="13" max="16384" width="9" style="48"/>
  </cols>
  <sheetData>
    <row r="1" spans="1:14" ht="20.100000000000001" customHeight="1" x14ac:dyDescent="0.15">
      <c r="A1" s="563" t="s">
        <v>40</v>
      </c>
      <c r="B1" s="563"/>
      <c r="C1" s="563"/>
      <c r="D1" s="563"/>
      <c r="E1" s="563"/>
      <c r="F1" s="563"/>
    </row>
    <row r="2" spans="1:14" ht="20.100000000000001" customHeight="1" thickBot="1" x14ac:dyDescent="0.2">
      <c r="A2" s="49" t="s">
        <v>41</v>
      </c>
      <c r="B2" s="50"/>
      <c r="C2" s="50"/>
      <c r="D2" s="50"/>
      <c r="E2" s="50"/>
      <c r="F2" s="50"/>
      <c r="L2" s="51"/>
    </row>
    <row r="3" spans="1:14" ht="21.75" customHeight="1" x14ac:dyDescent="0.15">
      <c r="A3" s="52"/>
      <c r="B3" s="53" t="s">
        <v>42</v>
      </c>
      <c r="C3" s="53" t="s">
        <v>43</v>
      </c>
      <c r="D3" s="53" t="s">
        <v>44</v>
      </c>
      <c r="E3" s="53" t="s">
        <v>45</v>
      </c>
      <c r="F3" s="53" t="s">
        <v>46</v>
      </c>
      <c r="G3" s="53" t="s">
        <v>47</v>
      </c>
      <c r="H3" s="53" t="s">
        <v>48</v>
      </c>
      <c r="I3" s="54" t="s">
        <v>34</v>
      </c>
      <c r="J3" s="55"/>
    </row>
    <row r="4" spans="1:14" ht="14.45" customHeight="1" thickBot="1" x14ac:dyDescent="0.2">
      <c r="A4" s="56"/>
      <c r="B4" s="57"/>
      <c r="C4" s="57"/>
      <c r="D4" s="57"/>
      <c r="E4" s="57"/>
      <c r="F4" s="57"/>
      <c r="G4" s="57"/>
      <c r="H4" s="57"/>
      <c r="I4" s="58"/>
      <c r="J4" s="55"/>
      <c r="K4" s="59"/>
      <c r="L4" s="47" t="s">
        <v>49</v>
      </c>
    </row>
    <row r="5" spans="1:14" ht="16.5" customHeight="1" thickTop="1" x14ac:dyDescent="0.15">
      <c r="A5" s="60" t="s">
        <v>16</v>
      </c>
      <c r="B5" s="61">
        <v>62</v>
      </c>
      <c r="C5" s="61">
        <v>106</v>
      </c>
      <c r="D5" s="61">
        <v>10</v>
      </c>
      <c r="E5" s="61">
        <v>7</v>
      </c>
      <c r="F5" s="61">
        <v>38</v>
      </c>
      <c r="G5" s="61">
        <f>L5-(B5+C5+D5+E5+F5)</f>
        <v>27</v>
      </c>
      <c r="H5" s="61">
        <v>2209</v>
      </c>
      <c r="I5" s="62">
        <f>SUM(B5:H5)</f>
        <v>2459</v>
      </c>
      <c r="J5" s="63"/>
      <c r="K5" s="59"/>
      <c r="L5" s="47">
        <v>250</v>
      </c>
      <c r="M5" s="64"/>
    </row>
    <row r="6" spans="1:14" ht="16.5" customHeight="1" x14ac:dyDescent="0.15">
      <c r="A6" s="27" t="s">
        <v>17</v>
      </c>
      <c r="B6" s="65">
        <v>119</v>
      </c>
      <c r="C6" s="65">
        <v>114</v>
      </c>
      <c r="D6" s="65">
        <v>36</v>
      </c>
      <c r="E6" s="65">
        <v>29</v>
      </c>
      <c r="F6" s="65">
        <v>52</v>
      </c>
      <c r="G6" s="61">
        <f t="shared" ref="G6:G22" si="0">L6-(B6+C6+D6+E6+F6)</f>
        <v>56</v>
      </c>
      <c r="H6" s="65">
        <v>4716</v>
      </c>
      <c r="I6" s="66">
        <f t="shared" ref="I6:I8" si="1">SUM(B6:H6)</f>
        <v>5122</v>
      </c>
      <c r="J6" s="63"/>
      <c r="K6" s="67"/>
      <c r="L6" s="47">
        <v>406</v>
      </c>
    </row>
    <row r="7" spans="1:14" ht="16.5" customHeight="1" x14ac:dyDescent="0.15">
      <c r="A7" s="27" t="s">
        <v>18</v>
      </c>
      <c r="B7" s="65">
        <v>169</v>
      </c>
      <c r="C7" s="65">
        <v>473</v>
      </c>
      <c r="D7" s="65">
        <v>53</v>
      </c>
      <c r="E7" s="65">
        <v>39</v>
      </c>
      <c r="F7" s="65">
        <v>93</v>
      </c>
      <c r="G7" s="61">
        <f t="shared" si="0"/>
        <v>65</v>
      </c>
      <c r="H7" s="65">
        <v>7784</v>
      </c>
      <c r="I7" s="66">
        <f t="shared" si="1"/>
        <v>8676</v>
      </c>
      <c r="J7" s="63"/>
      <c r="K7" s="67"/>
      <c r="L7" s="47">
        <v>892</v>
      </c>
    </row>
    <row r="8" spans="1:14" ht="16.5" customHeight="1" x14ac:dyDescent="0.15">
      <c r="A8" s="27" t="s">
        <v>19</v>
      </c>
      <c r="B8" s="65">
        <v>234</v>
      </c>
      <c r="C8" s="65">
        <v>334</v>
      </c>
      <c r="D8" s="65">
        <v>63</v>
      </c>
      <c r="E8" s="65">
        <v>28</v>
      </c>
      <c r="F8" s="65">
        <v>108</v>
      </c>
      <c r="G8" s="61">
        <f t="shared" si="0"/>
        <v>45</v>
      </c>
      <c r="H8" s="65">
        <v>5732</v>
      </c>
      <c r="I8" s="66">
        <f t="shared" si="1"/>
        <v>6544</v>
      </c>
      <c r="J8" s="63"/>
      <c r="K8" s="67"/>
      <c r="L8" s="47">
        <v>812</v>
      </c>
    </row>
    <row r="9" spans="1:14" ht="16.5" customHeight="1" x14ac:dyDescent="0.15">
      <c r="A9" s="27" t="s">
        <v>20</v>
      </c>
      <c r="B9" s="65">
        <v>71</v>
      </c>
      <c r="C9" s="65">
        <v>164</v>
      </c>
      <c r="D9" s="65">
        <v>17</v>
      </c>
      <c r="E9" s="65">
        <v>8</v>
      </c>
      <c r="F9" s="65">
        <v>50</v>
      </c>
      <c r="G9" s="61">
        <f t="shared" si="0"/>
        <v>27</v>
      </c>
      <c r="H9" s="65">
        <v>3907</v>
      </c>
      <c r="I9" s="66">
        <f>SUM(B9:H9)</f>
        <v>4244</v>
      </c>
      <c r="J9" s="63"/>
      <c r="K9" s="67"/>
      <c r="L9" s="47">
        <v>337</v>
      </c>
      <c r="M9" s="64"/>
    </row>
    <row r="10" spans="1:14" ht="16.5" customHeight="1" x14ac:dyDescent="0.15">
      <c r="A10" s="27" t="s">
        <v>21</v>
      </c>
      <c r="B10" s="65">
        <v>123</v>
      </c>
      <c r="C10" s="65">
        <v>54</v>
      </c>
      <c r="D10" s="65">
        <v>15</v>
      </c>
      <c r="E10" s="65">
        <v>9</v>
      </c>
      <c r="F10" s="65">
        <v>41</v>
      </c>
      <c r="G10" s="61">
        <f t="shared" si="0"/>
        <v>23</v>
      </c>
      <c r="H10" s="65">
        <v>3030</v>
      </c>
      <c r="I10" s="66">
        <f t="shared" ref="I10" si="2">SUM(B10:H10)</f>
        <v>3295</v>
      </c>
      <c r="J10" s="63"/>
      <c r="K10" s="67"/>
      <c r="L10" s="47">
        <v>265</v>
      </c>
      <c r="M10" s="64"/>
    </row>
    <row r="11" spans="1:14" ht="16.5" customHeight="1" x14ac:dyDescent="0.15">
      <c r="A11" s="27" t="s">
        <v>22</v>
      </c>
      <c r="B11" s="65">
        <v>120</v>
      </c>
      <c r="C11" s="65">
        <v>161</v>
      </c>
      <c r="D11" s="65">
        <v>19</v>
      </c>
      <c r="E11" s="65">
        <v>17</v>
      </c>
      <c r="F11" s="65">
        <v>68</v>
      </c>
      <c r="G11" s="61">
        <f t="shared" si="0"/>
        <v>23</v>
      </c>
      <c r="H11" s="65">
        <v>4367</v>
      </c>
      <c r="I11" s="66">
        <f>SUM(B11:H11)</f>
        <v>4775</v>
      </c>
      <c r="J11" s="63"/>
      <c r="K11" s="67"/>
      <c r="L11" s="47">
        <v>408</v>
      </c>
      <c r="M11" s="64"/>
    </row>
    <row r="12" spans="1:14" ht="16.5" customHeight="1" x14ac:dyDescent="0.15">
      <c r="A12" s="27" t="s">
        <v>23</v>
      </c>
      <c r="B12" s="65">
        <v>45</v>
      </c>
      <c r="C12" s="65">
        <v>32</v>
      </c>
      <c r="D12" s="65">
        <v>19</v>
      </c>
      <c r="E12" s="65">
        <v>17</v>
      </c>
      <c r="F12" s="65">
        <v>45</v>
      </c>
      <c r="G12" s="61">
        <f t="shared" si="0"/>
        <v>34</v>
      </c>
      <c r="H12" s="65">
        <v>5341</v>
      </c>
      <c r="I12" s="66">
        <f t="shared" ref="I12:I17" si="3">SUM(B12:H12)</f>
        <v>5533</v>
      </c>
      <c r="J12" s="63"/>
      <c r="K12" s="67"/>
      <c r="L12" s="47">
        <v>192</v>
      </c>
      <c r="M12" s="64"/>
    </row>
    <row r="13" spans="1:14" ht="16.5" customHeight="1" x14ac:dyDescent="0.15">
      <c r="A13" s="27" t="s">
        <v>24</v>
      </c>
      <c r="B13" s="65">
        <v>53</v>
      </c>
      <c r="C13" s="65">
        <v>25</v>
      </c>
      <c r="D13" s="65">
        <v>7</v>
      </c>
      <c r="E13" s="65">
        <v>10</v>
      </c>
      <c r="F13" s="65">
        <v>42</v>
      </c>
      <c r="G13" s="61">
        <f t="shared" si="0"/>
        <v>20</v>
      </c>
      <c r="H13" s="65">
        <v>2726</v>
      </c>
      <c r="I13" s="66">
        <f t="shared" si="3"/>
        <v>2883</v>
      </c>
      <c r="J13" s="63"/>
      <c r="K13" s="67"/>
      <c r="L13" s="47">
        <v>157</v>
      </c>
      <c r="M13" s="64"/>
    </row>
    <row r="14" spans="1:14" ht="16.5" customHeight="1" x14ac:dyDescent="0.15">
      <c r="A14" s="27" t="s">
        <v>25</v>
      </c>
      <c r="B14" s="65">
        <v>83</v>
      </c>
      <c r="C14" s="65">
        <v>9</v>
      </c>
      <c r="D14" s="65">
        <v>16</v>
      </c>
      <c r="E14" s="65">
        <v>10</v>
      </c>
      <c r="F14" s="65">
        <v>48</v>
      </c>
      <c r="G14" s="61">
        <f t="shared" si="0"/>
        <v>34</v>
      </c>
      <c r="H14" s="65">
        <v>2788</v>
      </c>
      <c r="I14" s="66">
        <f t="shared" si="3"/>
        <v>2988</v>
      </c>
      <c r="J14" s="63"/>
      <c r="K14" s="67"/>
      <c r="L14" s="47">
        <v>200</v>
      </c>
      <c r="N14" s="64"/>
    </row>
    <row r="15" spans="1:14" ht="16.5" customHeight="1" x14ac:dyDescent="0.15">
      <c r="A15" s="27" t="s">
        <v>26</v>
      </c>
      <c r="B15" s="65">
        <v>169</v>
      </c>
      <c r="C15" s="65">
        <v>274</v>
      </c>
      <c r="D15" s="65">
        <v>17</v>
      </c>
      <c r="E15" s="65">
        <v>23</v>
      </c>
      <c r="F15" s="65">
        <v>76</v>
      </c>
      <c r="G15" s="61">
        <f t="shared" si="0"/>
        <v>52</v>
      </c>
      <c r="H15" s="65">
        <v>4463</v>
      </c>
      <c r="I15" s="66">
        <f t="shared" si="3"/>
        <v>5074</v>
      </c>
      <c r="J15" s="63"/>
      <c r="K15" s="67"/>
      <c r="L15" s="47">
        <v>611</v>
      </c>
    </row>
    <row r="16" spans="1:14" ht="16.5" customHeight="1" x14ac:dyDescent="0.15">
      <c r="A16" s="27" t="s">
        <v>27</v>
      </c>
      <c r="B16" s="65">
        <v>116</v>
      </c>
      <c r="C16" s="65">
        <v>52</v>
      </c>
      <c r="D16" s="65">
        <v>28</v>
      </c>
      <c r="E16" s="65">
        <v>20</v>
      </c>
      <c r="F16" s="65">
        <v>55</v>
      </c>
      <c r="G16" s="61">
        <f t="shared" si="0"/>
        <v>42</v>
      </c>
      <c r="H16" s="65">
        <v>3997</v>
      </c>
      <c r="I16" s="66">
        <f t="shared" si="3"/>
        <v>4310</v>
      </c>
      <c r="J16" s="63"/>
      <c r="K16" s="67"/>
      <c r="L16" s="47">
        <v>313</v>
      </c>
    </row>
    <row r="17" spans="1:16" ht="16.5" customHeight="1" x14ac:dyDescent="0.15">
      <c r="A17" s="27" t="s">
        <v>28</v>
      </c>
      <c r="B17" s="65">
        <v>103</v>
      </c>
      <c r="C17" s="65">
        <v>112</v>
      </c>
      <c r="D17" s="65">
        <v>9</v>
      </c>
      <c r="E17" s="65">
        <v>15</v>
      </c>
      <c r="F17" s="65">
        <v>46</v>
      </c>
      <c r="G17" s="61">
        <f t="shared" si="0"/>
        <v>26</v>
      </c>
      <c r="H17" s="65">
        <v>3761</v>
      </c>
      <c r="I17" s="66">
        <f t="shared" si="3"/>
        <v>4072</v>
      </c>
      <c r="J17" s="63"/>
      <c r="K17" s="67"/>
      <c r="L17" s="51">
        <v>311</v>
      </c>
      <c r="N17" s="64"/>
    </row>
    <row r="18" spans="1:16" ht="16.5" customHeight="1" x14ac:dyDescent="0.15">
      <c r="A18" s="27" t="s">
        <v>29</v>
      </c>
      <c r="B18" s="65">
        <v>58</v>
      </c>
      <c r="C18" s="65">
        <v>57</v>
      </c>
      <c r="D18" s="65">
        <v>20</v>
      </c>
      <c r="E18" s="65">
        <v>15</v>
      </c>
      <c r="F18" s="65">
        <v>32</v>
      </c>
      <c r="G18" s="61">
        <f t="shared" si="0"/>
        <v>28</v>
      </c>
      <c r="H18" s="65">
        <v>3261</v>
      </c>
      <c r="I18" s="66">
        <f>SUM(B18:H18)</f>
        <v>3471</v>
      </c>
      <c r="J18" s="63"/>
      <c r="K18" s="67"/>
      <c r="L18" s="47">
        <v>210</v>
      </c>
    </row>
    <row r="19" spans="1:16" ht="16.5" customHeight="1" x14ac:dyDescent="0.15">
      <c r="A19" s="27" t="s">
        <v>30</v>
      </c>
      <c r="B19" s="65">
        <v>143</v>
      </c>
      <c r="C19" s="65">
        <v>8</v>
      </c>
      <c r="D19" s="65">
        <v>24</v>
      </c>
      <c r="E19" s="65">
        <v>21</v>
      </c>
      <c r="F19" s="65">
        <v>121</v>
      </c>
      <c r="G19" s="61">
        <f t="shared" si="0"/>
        <v>40</v>
      </c>
      <c r="H19" s="65">
        <v>5731</v>
      </c>
      <c r="I19" s="66">
        <f t="shared" ref="I19:I22" si="4">SUM(B19:H19)</f>
        <v>6088</v>
      </c>
      <c r="J19" s="63"/>
      <c r="K19" s="67"/>
      <c r="L19" s="47">
        <v>357</v>
      </c>
      <c r="M19" s="64"/>
      <c r="N19" s="64"/>
    </row>
    <row r="20" spans="1:16" ht="16.5" customHeight="1" x14ac:dyDescent="0.15">
      <c r="A20" s="27" t="s">
        <v>31</v>
      </c>
      <c r="B20" s="65">
        <v>47</v>
      </c>
      <c r="C20" s="65">
        <v>104</v>
      </c>
      <c r="D20" s="65">
        <v>10</v>
      </c>
      <c r="E20" s="65">
        <v>10</v>
      </c>
      <c r="F20" s="65">
        <v>38</v>
      </c>
      <c r="G20" s="61">
        <f t="shared" si="0"/>
        <v>22</v>
      </c>
      <c r="H20" s="65">
        <v>2584</v>
      </c>
      <c r="I20" s="66">
        <f t="shared" si="4"/>
        <v>2815</v>
      </c>
      <c r="J20" s="63"/>
      <c r="K20" s="67"/>
      <c r="L20" s="47">
        <v>231</v>
      </c>
    </row>
    <row r="21" spans="1:16" ht="16.5" customHeight="1" x14ac:dyDescent="0.15">
      <c r="A21" s="27" t="s">
        <v>32</v>
      </c>
      <c r="B21" s="65">
        <v>39</v>
      </c>
      <c r="C21" s="65">
        <v>132</v>
      </c>
      <c r="D21" s="65">
        <v>4</v>
      </c>
      <c r="E21" s="65">
        <v>14</v>
      </c>
      <c r="F21" s="65">
        <v>39</v>
      </c>
      <c r="G21" s="61">
        <f t="shared" si="0"/>
        <v>10</v>
      </c>
      <c r="H21" s="65">
        <v>5531</v>
      </c>
      <c r="I21" s="66">
        <f t="shared" si="4"/>
        <v>5769</v>
      </c>
      <c r="J21" s="63"/>
      <c r="K21" s="67"/>
      <c r="L21" s="47">
        <v>238</v>
      </c>
    </row>
    <row r="22" spans="1:16" ht="16.5" customHeight="1" thickBot="1" x14ac:dyDescent="0.2">
      <c r="A22" s="39" t="s">
        <v>33</v>
      </c>
      <c r="B22" s="68">
        <v>29</v>
      </c>
      <c r="C22" s="68">
        <v>345</v>
      </c>
      <c r="D22" s="68">
        <v>11</v>
      </c>
      <c r="E22" s="68">
        <v>11</v>
      </c>
      <c r="F22" s="68">
        <v>30</v>
      </c>
      <c r="G22" s="68">
        <f t="shared" si="0"/>
        <v>21</v>
      </c>
      <c r="H22" s="68">
        <v>3623</v>
      </c>
      <c r="I22" s="69">
        <f t="shared" si="4"/>
        <v>4070</v>
      </c>
      <c r="J22" s="63"/>
      <c r="K22" s="67"/>
      <c r="L22" s="47">
        <v>447</v>
      </c>
    </row>
    <row r="23" spans="1:16" ht="17.100000000000001" customHeight="1" thickTop="1" thickBot="1" x14ac:dyDescent="0.2">
      <c r="A23" s="70" t="s">
        <v>34</v>
      </c>
      <c r="B23" s="71">
        <f>SUM(B5:B22)</f>
        <v>1783</v>
      </c>
      <c r="C23" s="71">
        <f t="shared" ref="C23:I23" si="5">SUM(C5:C22)</f>
        <v>2556</v>
      </c>
      <c r="D23" s="71">
        <f t="shared" si="5"/>
        <v>378</v>
      </c>
      <c r="E23" s="71">
        <f t="shared" si="5"/>
        <v>303</v>
      </c>
      <c r="F23" s="71">
        <f t="shared" si="5"/>
        <v>1022</v>
      </c>
      <c r="G23" s="71">
        <f t="shared" si="5"/>
        <v>595</v>
      </c>
      <c r="H23" s="71">
        <f t="shared" si="5"/>
        <v>75551</v>
      </c>
      <c r="I23" s="72">
        <f t="shared" si="5"/>
        <v>82188</v>
      </c>
      <c r="J23" s="73"/>
      <c r="K23" s="67"/>
    </row>
    <row r="24" spans="1:16" x14ac:dyDescent="0.15">
      <c r="A24" s="74"/>
      <c r="B24" s="73"/>
      <c r="C24" s="73"/>
      <c r="D24" s="73"/>
      <c r="E24" s="73"/>
      <c r="F24" s="73"/>
      <c r="G24" s="73"/>
      <c r="H24" s="73"/>
      <c r="I24" s="73"/>
      <c r="J24" s="73"/>
      <c r="K24" s="67"/>
    </row>
    <row r="25" spans="1:16" ht="20.100000000000001" customHeight="1" x14ac:dyDescent="0.15">
      <c r="A25" s="50" t="s">
        <v>50</v>
      </c>
      <c r="B25" s="50"/>
      <c r="C25" s="50"/>
      <c r="D25" s="50"/>
      <c r="E25" s="50"/>
      <c r="F25" s="75"/>
      <c r="G25" s="75"/>
      <c r="H25" s="76"/>
    </row>
    <row r="26" spans="1:16" ht="15" customHeight="1" thickBot="1" x14ac:dyDescent="0.2">
      <c r="A26" s="564" t="s">
        <v>51</v>
      </c>
      <c r="B26" s="564"/>
      <c r="C26" s="564"/>
      <c r="D26" s="564"/>
      <c r="E26" s="564"/>
      <c r="F26" s="564"/>
      <c r="G26" s="564"/>
      <c r="H26" s="564"/>
      <c r="I26" s="564"/>
      <c r="J26" s="564"/>
      <c r="K26" s="564"/>
    </row>
    <row r="27" spans="1:16" ht="15" customHeight="1" x14ac:dyDescent="0.15">
      <c r="A27" s="565"/>
      <c r="B27" s="567" t="s">
        <v>52</v>
      </c>
      <c r="C27" s="567"/>
      <c r="D27" s="567"/>
      <c r="E27" s="567"/>
      <c r="F27" s="567"/>
      <c r="G27" s="568" t="s">
        <v>53</v>
      </c>
      <c r="H27" s="568" t="s">
        <v>54</v>
      </c>
      <c r="I27" s="568" t="s">
        <v>55</v>
      </c>
      <c r="J27" s="570" t="s">
        <v>56</v>
      </c>
      <c r="K27" s="572" t="s">
        <v>34</v>
      </c>
    </row>
    <row r="28" spans="1:16" ht="35.25" customHeight="1" thickBot="1" x14ac:dyDescent="0.2">
      <c r="A28" s="566"/>
      <c r="B28" s="57" t="s">
        <v>57</v>
      </c>
      <c r="C28" s="57" t="s">
        <v>58</v>
      </c>
      <c r="D28" s="57" t="s">
        <v>59</v>
      </c>
      <c r="E28" s="57" t="s">
        <v>60</v>
      </c>
      <c r="F28" s="57" t="s">
        <v>61</v>
      </c>
      <c r="G28" s="569"/>
      <c r="H28" s="569"/>
      <c r="I28" s="569"/>
      <c r="J28" s="571"/>
      <c r="K28" s="573"/>
    </row>
    <row r="29" spans="1:16" ht="17.100000000000001" customHeight="1" thickTop="1" x14ac:dyDescent="0.15">
      <c r="A29" s="60" t="s">
        <v>16</v>
      </c>
      <c r="B29" s="61">
        <v>448</v>
      </c>
      <c r="C29" s="61">
        <v>313</v>
      </c>
      <c r="D29" s="61">
        <v>80</v>
      </c>
      <c r="E29" s="61">
        <v>345</v>
      </c>
      <c r="F29" s="61">
        <v>6751</v>
      </c>
      <c r="G29" s="61">
        <v>463</v>
      </c>
      <c r="H29" s="61">
        <v>4432</v>
      </c>
      <c r="I29" s="61">
        <v>54</v>
      </c>
      <c r="J29" s="77" t="s">
        <v>62</v>
      </c>
      <c r="K29" s="78">
        <f t="shared" ref="K29:K47" si="6">SUM(B29:J29)</f>
        <v>12886</v>
      </c>
      <c r="M29" s="64"/>
      <c r="N29" s="64"/>
      <c r="P29" s="64"/>
    </row>
    <row r="30" spans="1:16" ht="17.100000000000001" customHeight="1" x14ac:dyDescent="0.15">
      <c r="A30" s="27" t="s">
        <v>17</v>
      </c>
      <c r="B30" s="79">
        <v>1841</v>
      </c>
      <c r="C30" s="65">
        <v>789</v>
      </c>
      <c r="D30" s="65">
        <v>175</v>
      </c>
      <c r="E30" s="65">
        <v>1273</v>
      </c>
      <c r="F30" s="65">
        <v>16377</v>
      </c>
      <c r="G30" s="65">
        <v>1105</v>
      </c>
      <c r="H30" s="65">
        <v>8222</v>
      </c>
      <c r="I30" s="65">
        <v>289</v>
      </c>
      <c r="J30" s="80" t="s">
        <v>62</v>
      </c>
      <c r="K30" s="78">
        <f t="shared" si="6"/>
        <v>30071</v>
      </c>
      <c r="L30" s="81"/>
      <c r="M30" s="64"/>
    </row>
    <row r="31" spans="1:16" ht="17.100000000000001" customHeight="1" x14ac:dyDescent="0.15">
      <c r="A31" s="27" t="s">
        <v>18</v>
      </c>
      <c r="B31" s="65">
        <v>1803</v>
      </c>
      <c r="C31" s="65">
        <v>870</v>
      </c>
      <c r="D31" s="65">
        <v>247</v>
      </c>
      <c r="E31" s="65">
        <v>2001</v>
      </c>
      <c r="F31" s="65">
        <v>21850</v>
      </c>
      <c r="G31" s="65">
        <v>1549</v>
      </c>
      <c r="H31" s="65">
        <v>11972</v>
      </c>
      <c r="I31" s="65">
        <v>213</v>
      </c>
      <c r="J31" s="80" t="s">
        <v>62</v>
      </c>
      <c r="K31" s="78">
        <f t="shared" si="6"/>
        <v>40505</v>
      </c>
      <c r="M31" s="64"/>
    </row>
    <row r="32" spans="1:16" ht="17.100000000000001" customHeight="1" x14ac:dyDescent="0.15">
      <c r="A32" s="27" t="s">
        <v>19</v>
      </c>
      <c r="B32" s="65">
        <v>2600</v>
      </c>
      <c r="C32" s="65">
        <v>690</v>
      </c>
      <c r="D32" s="65">
        <v>223</v>
      </c>
      <c r="E32" s="65">
        <v>1849</v>
      </c>
      <c r="F32" s="65">
        <v>20037</v>
      </c>
      <c r="G32" s="65">
        <v>1873</v>
      </c>
      <c r="H32" s="65">
        <v>12401</v>
      </c>
      <c r="I32" s="65">
        <v>301</v>
      </c>
      <c r="J32" s="82">
        <v>686</v>
      </c>
      <c r="K32" s="78">
        <f t="shared" si="6"/>
        <v>40660</v>
      </c>
      <c r="M32" s="64"/>
    </row>
    <row r="33" spans="1:14" ht="15.95" customHeight="1" x14ac:dyDescent="0.15">
      <c r="A33" s="27" t="s">
        <v>20</v>
      </c>
      <c r="B33" s="65">
        <v>727</v>
      </c>
      <c r="C33" s="65">
        <v>530</v>
      </c>
      <c r="D33" s="65">
        <v>107</v>
      </c>
      <c r="E33" s="65">
        <v>617</v>
      </c>
      <c r="F33" s="65">
        <v>11205</v>
      </c>
      <c r="G33" s="65">
        <v>724</v>
      </c>
      <c r="H33" s="65">
        <v>7137</v>
      </c>
      <c r="I33" s="65">
        <v>60</v>
      </c>
      <c r="J33" s="80" t="s">
        <v>62</v>
      </c>
      <c r="K33" s="78">
        <f t="shared" si="6"/>
        <v>21107</v>
      </c>
      <c r="M33" s="64"/>
    </row>
    <row r="34" spans="1:14" ht="17.100000000000001" customHeight="1" x14ac:dyDescent="0.15">
      <c r="A34" s="27" t="s">
        <v>21</v>
      </c>
      <c r="B34" s="65">
        <v>452</v>
      </c>
      <c r="C34" s="65">
        <v>392</v>
      </c>
      <c r="D34" s="65">
        <v>100</v>
      </c>
      <c r="E34" s="65">
        <v>487</v>
      </c>
      <c r="F34" s="65">
        <v>8841</v>
      </c>
      <c r="G34" s="65">
        <v>553</v>
      </c>
      <c r="H34" s="65">
        <v>5490</v>
      </c>
      <c r="I34" s="65">
        <v>92</v>
      </c>
      <c r="J34" s="80" t="s">
        <v>62</v>
      </c>
      <c r="K34" s="78">
        <f t="shared" si="6"/>
        <v>16407</v>
      </c>
      <c r="M34" s="64"/>
    </row>
    <row r="35" spans="1:14" ht="17.100000000000001" customHeight="1" x14ac:dyDescent="0.15">
      <c r="A35" s="27" t="s">
        <v>22</v>
      </c>
      <c r="B35" s="65">
        <v>899</v>
      </c>
      <c r="C35" s="65">
        <v>483</v>
      </c>
      <c r="D35" s="65">
        <v>141</v>
      </c>
      <c r="E35" s="65">
        <v>880</v>
      </c>
      <c r="F35" s="65">
        <v>12585</v>
      </c>
      <c r="G35" s="65">
        <v>913</v>
      </c>
      <c r="H35" s="65">
        <v>8554</v>
      </c>
      <c r="I35" s="65">
        <v>81</v>
      </c>
      <c r="J35" s="80" t="s">
        <v>62</v>
      </c>
      <c r="K35" s="78">
        <f t="shared" si="6"/>
        <v>24536</v>
      </c>
      <c r="M35" s="64"/>
    </row>
    <row r="36" spans="1:14" ht="17.100000000000001" customHeight="1" x14ac:dyDescent="0.15">
      <c r="A36" s="27" t="s">
        <v>23</v>
      </c>
      <c r="B36" s="65">
        <v>725</v>
      </c>
      <c r="C36" s="65">
        <v>145</v>
      </c>
      <c r="D36" s="65">
        <v>75</v>
      </c>
      <c r="E36" s="65">
        <v>687</v>
      </c>
      <c r="F36" s="65">
        <v>8367</v>
      </c>
      <c r="G36" s="65">
        <v>687</v>
      </c>
      <c r="H36" s="65">
        <v>7300</v>
      </c>
      <c r="I36" s="65">
        <v>53</v>
      </c>
      <c r="J36" s="80" t="s">
        <v>62</v>
      </c>
      <c r="K36" s="78">
        <f t="shared" si="6"/>
        <v>18039</v>
      </c>
      <c r="M36" s="64"/>
    </row>
    <row r="37" spans="1:14" ht="17.100000000000001" customHeight="1" x14ac:dyDescent="0.15">
      <c r="A37" s="27" t="s">
        <v>24</v>
      </c>
      <c r="B37" s="65">
        <v>548</v>
      </c>
      <c r="C37" s="65">
        <v>315</v>
      </c>
      <c r="D37" s="65">
        <v>60</v>
      </c>
      <c r="E37" s="65">
        <v>431</v>
      </c>
      <c r="F37" s="65">
        <v>8183</v>
      </c>
      <c r="G37" s="65">
        <v>564</v>
      </c>
      <c r="H37" s="65">
        <v>5264</v>
      </c>
      <c r="I37" s="65">
        <v>72</v>
      </c>
      <c r="J37" s="80" t="s">
        <v>62</v>
      </c>
      <c r="K37" s="78">
        <f t="shared" si="6"/>
        <v>15437</v>
      </c>
      <c r="M37" s="64"/>
    </row>
    <row r="38" spans="1:14" ht="17.100000000000001" customHeight="1" x14ac:dyDescent="0.15">
      <c r="A38" s="27" t="s">
        <v>25</v>
      </c>
      <c r="B38" s="65">
        <v>571</v>
      </c>
      <c r="C38" s="65">
        <v>326</v>
      </c>
      <c r="D38" s="65">
        <v>110</v>
      </c>
      <c r="E38" s="65">
        <v>499</v>
      </c>
      <c r="F38" s="65">
        <v>8350</v>
      </c>
      <c r="G38" s="65">
        <v>618</v>
      </c>
      <c r="H38" s="65">
        <v>6402</v>
      </c>
      <c r="I38" s="65">
        <v>56</v>
      </c>
      <c r="J38" s="80" t="s">
        <v>62</v>
      </c>
      <c r="K38" s="78">
        <f t="shared" si="6"/>
        <v>16932</v>
      </c>
      <c r="M38" s="64"/>
    </row>
    <row r="39" spans="1:14" ht="17.100000000000001" customHeight="1" x14ac:dyDescent="0.15">
      <c r="A39" s="27" t="s">
        <v>26</v>
      </c>
      <c r="B39" s="65">
        <v>1192</v>
      </c>
      <c r="C39" s="65">
        <v>513</v>
      </c>
      <c r="D39" s="65">
        <v>146</v>
      </c>
      <c r="E39" s="65">
        <v>1005</v>
      </c>
      <c r="F39" s="65">
        <v>14092</v>
      </c>
      <c r="G39" s="65">
        <v>1123</v>
      </c>
      <c r="H39" s="65">
        <v>10235</v>
      </c>
      <c r="I39" s="65">
        <v>137</v>
      </c>
      <c r="J39" s="82">
        <v>768</v>
      </c>
      <c r="K39" s="78">
        <f t="shared" si="6"/>
        <v>29211</v>
      </c>
      <c r="M39" s="64"/>
    </row>
    <row r="40" spans="1:14" ht="17.100000000000001" customHeight="1" x14ac:dyDescent="0.15">
      <c r="A40" s="27" t="s">
        <v>27</v>
      </c>
      <c r="B40" s="65">
        <v>1378</v>
      </c>
      <c r="C40" s="65">
        <v>329</v>
      </c>
      <c r="D40" s="65">
        <v>138</v>
      </c>
      <c r="E40" s="65">
        <v>1162</v>
      </c>
      <c r="F40" s="65">
        <v>11363</v>
      </c>
      <c r="G40" s="65">
        <v>1036</v>
      </c>
      <c r="H40" s="65">
        <v>7574</v>
      </c>
      <c r="I40" s="65">
        <v>119</v>
      </c>
      <c r="J40" s="80" t="s">
        <v>62</v>
      </c>
      <c r="K40" s="78">
        <f t="shared" si="6"/>
        <v>23099</v>
      </c>
      <c r="M40" s="64"/>
    </row>
    <row r="41" spans="1:14" ht="17.100000000000001" customHeight="1" x14ac:dyDescent="0.15">
      <c r="A41" s="27" t="s">
        <v>28</v>
      </c>
      <c r="B41" s="65">
        <v>1114</v>
      </c>
      <c r="C41" s="65">
        <v>597</v>
      </c>
      <c r="D41" s="65">
        <v>118</v>
      </c>
      <c r="E41" s="65">
        <v>821</v>
      </c>
      <c r="F41" s="65">
        <v>12055</v>
      </c>
      <c r="G41" s="65">
        <v>699</v>
      </c>
      <c r="H41" s="65">
        <v>6565</v>
      </c>
      <c r="I41" s="65">
        <v>122</v>
      </c>
      <c r="J41" s="80" t="s">
        <v>63</v>
      </c>
      <c r="K41" s="78">
        <v>22144</v>
      </c>
      <c r="M41" s="64"/>
    </row>
    <row r="42" spans="1:14" ht="17.100000000000001" customHeight="1" x14ac:dyDescent="0.15">
      <c r="A42" s="27" t="s">
        <v>29</v>
      </c>
      <c r="B42" s="65">
        <v>1032</v>
      </c>
      <c r="C42" s="65">
        <v>431</v>
      </c>
      <c r="D42" s="65">
        <v>104</v>
      </c>
      <c r="E42" s="65">
        <v>794</v>
      </c>
      <c r="F42" s="65">
        <v>9900</v>
      </c>
      <c r="G42" s="65">
        <v>606</v>
      </c>
      <c r="H42" s="65">
        <v>5141</v>
      </c>
      <c r="I42" s="65">
        <v>73</v>
      </c>
      <c r="J42" s="80" t="s">
        <v>62</v>
      </c>
      <c r="K42" s="78">
        <f>SUM(B42:J42)</f>
        <v>18081</v>
      </c>
      <c r="M42" s="64"/>
    </row>
    <row r="43" spans="1:14" ht="17.100000000000001" customHeight="1" x14ac:dyDescent="0.15">
      <c r="A43" s="27" t="s">
        <v>30</v>
      </c>
      <c r="B43" s="65">
        <v>1127</v>
      </c>
      <c r="C43" s="65">
        <v>818</v>
      </c>
      <c r="D43" s="65">
        <v>161</v>
      </c>
      <c r="E43" s="65">
        <v>1115</v>
      </c>
      <c r="F43" s="65">
        <v>17464</v>
      </c>
      <c r="G43" s="65">
        <v>1161</v>
      </c>
      <c r="H43" s="65">
        <v>9917</v>
      </c>
      <c r="I43" s="65">
        <v>131</v>
      </c>
      <c r="J43" s="82">
        <v>628</v>
      </c>
      <c r="K43" s="78">
        <f t="shared" ref="K43:K46" si="7">SUM(B43:J43)</f>
        <v>32522</v>
      </c>
      <c r="M43" s="64"/>
      <c r="N43" s="64"/>
    </row>
    <row r="44" spans="1:14" ht="17.100000000000001" customHeight="1" x14ac:dyDescent="0.15">
      <c r="A44" s="27" t="s">
        <v>31</v>
      </c>
      <c r="B44" s="65">
        <v>563</v>
      </c>
      <c r="C44" s="65">
        <v>380</v>
      </c>
      <c r="D44" s="65">
        <v>92</v>
      </c>
      <c r="E44" s="65">
        <v>445</v>
      </c>
      <c r="F44" s="65">
        <v>8383</v>
      </c>
      <c r="G44" s="65">
        <v>557</v>
      </c>
      <c r="H44" s="65">
        <v>5400</v>
      </c>
      <c r="I44" s="65">
        <v>52</v>
      </c>
      <c r="J44" s="80" t="s">
        <v>62</v>
      </c>
      <c r="K44" s="78">
        <f t="shared" si="7"/>
        <v>15872</v>
      </c>
      <c r="M44" s="64"/>
    </row>
    <row r="45" spans="1:14" ht="17.100000000000001" customHeight="1" x14ac:dyDescent="0.15">
      <c r="A45" s="27" t="s">
        <v>32</v>
      </c>
      <c r="B45" s="65">
        <v>467</v>
      </c>
      <c r="C45" s="65">
        <v>410</v>
      </c>
      <c r="D45" s="65">
        <v>72</v>
      </c>
      <c r="E45" s="65">
        <v>387</v>
      </c>
      <c r="F45" s="65">
        <v>14979</v>
      </c>
      <c r="G45" s="65">
        <v>531</v>
      </c>
      <c r="H45" s="65">
        <v>6315</v>
      </c>
      <c r="I45" s="65">
        <v>23</v>
      </c>
      <c r="J45" s="80" t="s">
        <v>62</v>
      </c>
      <c r="K45" s="78">
        <f t="shared" si="7"/>
        <v>23184</v>
      </c>
      <c r="M45" s="64"/>
    </row>
    <row r="46" spans="1:14" ht="17.100000000000001" customHeight="1" thickBot="1" x14ac:dyDescent="0.2">
      <c r="A46" s="39" t="s">
        <v>33</v>
      </c>
      <c r="B46" s="68">
        <v>835</v>
      </c>
      <c r="C46" s="68">
        <v>550</v>
      </c>
      <c r="D46" s="68">
        <v>75</v>
      </c>
      <c r="E46" s="68">
        <v>609</v>
      </c>
      <c r="F46" s="68">
        <v>9505</v>
      </c>
      <c r="G46" s="68">
        <v>538</v>
      </c>
      <c r="H46" s="68">
        <v>3175</v>
      </c>
      <c r="I46" s="68">
        <v>0</v>
      </c>
      <c r="J46" s="83" t="s">
        <v>62</v>
      </c>
      <c r="K46" s="84">
        <f t="shared" si="7"/>
        <v>15287</v>
      </c>
      <c r="M46" s="64"/>
    </row>
    <row r="47" spans="1:14" ht="17.100000000000001" customHeight="1" thickTop="1" thickBot="1" x14ac:dyDescent="0.2">
      <c r="A47" s="70" t="s">
        <v>34</v>
      </c>
      <c r="B47" s="71">
        <f>SUM(B29:B46)</f>
        <v>18322</v>
      </c>
      <c r="C47" s="71">
        <f t="shared" ref="C47:I47" si="8">SUM(C29:C46)</f>
        <v>8881</v>
      </c>
      <c r="D47" s="71">
        <f t="shared" si="8"/>
        <v>2224</v>
      </c>
      <c r="E47" s="71">
        <f t="shared" si="8"/>
        <v>15407</v>
      </c>
      <c r="F47" s="71">
        <f t="shared" si="8"/>
        <v>220287</v>
      </c>
      <c r="G47" s="71">
        <f t="shared" si="8"/>
        <v>15300</v>
      </c>
      <c r="H47" s="71">
        <f t="shared" si="8"/>
        <v>131496</v>
      </c>
      <c r="I47" s="71">
        <f t="shared" si="8"/>
        <v>1928</v>
      </c>
      <c r="J47" s="85">
        <f>SUM(J29:J46)</f>
        <v>2082</v>
      </c>
      <c r="K47" s="86">
        <f t="shared" si="6"/>
        <v>415927</v>
      </c>
      <c r="L47" s="29"/>
      <c r="M47" s="64"/>
    </row>
  </sheetData>
  <mergeCells count="9">
    <mergeCell ref="A1:F1"/>
    <mergeCell ref="A26:K26"/>
    <mergeCell ref="A27:A28"/>
    <mergeCell ref="B27:F27"/>
    <mergeCell ref="G27:G28"/>
    <mergeCell ref="H27:H28"/>
    <mergeCell ref="I27:I28"/>
    <mergeCell ref="J27:J28"/>
    <mergeCell ref="K27:K28"/>
  </mergeCells>
  <phoneticPr fontId="13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  <headerFooter>
    <oddFooter>&amp;C&amp;"ＭＳ 明朝,太字"&amp;12－66－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一覧</vt:lpstr>
      <vt:lpstr>集計項目一覧</vt:lpstr>
      <vt:lpstr> 参考形式 </vt:lpstr>
      <vt:lpstr>R1出張所（内訳）</vt:lpstr>
      <vt:lpstr>まとめ【予算要求積算用に加工】表１　手数料 (手数料修正</vt:lpstr>
      <vt:lpstr>①設置・収納</vt:lpstr>
      <vt:lpstr>②戸籍・住基</vt:lpstr>
      <vt:lpstr>①設置・収納!_Toc389317178</vt:lpstr>
      <vt:lpstr>②戸籍・住基!Print_Area</vt:lpstr>
      <vt:lpstr>'まとめ【予算要求積算用に加工】表１　手数料 (手数料修正'!Print_Area</vt:lpstr>
      <vt:lpstr>一覧!Print_Area</vt:lpstr>
      <vt:lpstr>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2023-06-28T07:49:58Z</dcterms:created>
  <dcterms:modified xsi:type="dcterms:W3CDTF">2024-04-19T06:39:41Z</dcterms:modified>
</cp:coreProperties>
</file>