
<file path=[Content_Types].xml><?xml version="1.0" encoding="utf-8"?>
<Types xmlns="http://schemas.openxmlformats.org/package/2006/content-types">
  <Default Extension="bin" ContentType="application/vnd.openxmlformats-officedocument.spreadsheetml.printerSettings"/>
  <Default Extension="tmp" ContentType="image/pn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mc:Choice Requires="x15">
      <x15ac:absPath xmlns:x15ac="http://schemas.microsoft.com/office/spreadsheetml/2010/11/ac" url="\\kpfsz01\user_mg\m01948971\★3_国保(試算関係)★\試算表(公開用案)\"/>
    </mc:Choice>
  </mc:AlternateContent>
  <bookViews>
    <workbookView showSheetTabs="0" xWindow="0" yWindow="0" windowWidth="19200" windowHeight="10770"/>
  </bookViews>
  <sheets>
    <sheet name="試算表" sheetId="5" r:id="rId1"/>
    <sheet name="試算表詳細" sheetId="2" r:id="rId2"/>
    <sheet name="源泉徴収票見本" sheetId="3" r:id="rId3"/>
    <sheet name="確定申告書見本" sheetId="4" r:id="rId4"/>
    <sheet name="年金所得の確認" sheetId="6" r:id="rId5"/>
    <sheet name="総所得金額等とは" sheetId="7" r:id="rId6"/>
  </sheets>
  <calcPr calcId="162913"/>
  <extLst>
    <ext uri="{140A7094-0E35-4892-8432-C4D2E57EDEB5}">
      <x15:workbookPr chartTrackingRefBase="1"/>
    </ext>
  </extLst>
</workbook>
</file>

<file path=xl/sharedStrings.xml><?xml version="1.0" encoding="utf-8"?>
<sst xmlns="http://schemas.openxmlformats.org/spreadsheetml/2006/main" count="165" uniqueCount="68">
  <si>
    <t>加入者1</t>
    <rPh sb="0" eb="3">
      <t>カニュウシャ</t>
    </rPh>
    <phoneticPr fontId="3"/>
  </si>
  <si>
    <t>加入者2</t>
    <rPh sb="0" eb="3">
      <t>カニュウシャ</t>
    </rPh>
    <phoneticPr fontId="3"/>
  </si>
  <si>
    <t>加入者3</t>
    <rPh sb="0" eb="3">
      <t>カニュウシャ</t>
    </rPh>
    <phoneticPr fontId="3"/>
  </si>
  <si>
    <t>加入者4</t>
    <rPh sb="0" eb="3">
      <t>カニュウシャ</t>
    </rPh>
    <phoneticPr fontId="3"/>
  </si>
  <si>
    <t>加入者5</t>
    <rPh sb="0" eb="3">
      <t>カニュウシャ</t>
    </rPh>
    <phoneticPr fontId="3"/>
  </si>
  <si>
    <t>年齢</t>
    <rPh sb="0" eb="2">
      <t>ネンレイ</t>
    </rPh>
    <phoneticPr fontId="3"/>
  </si>
  <si>
    <t>円</t>
    <rPh sb="0" eb="1">
      <t>エン</t>
    </rPh>
    <phoneticPr fontId="3"/>
  </si>
  <si>
    <t>算定基礎額</t>
    <rPh sb="0" eb="2">
      <t>サンテイ</t>
    </rPh>
    <rPh sb="2" eb="4">
      <t>キソ</t>
    </rPh>
    <rPh sb="4" eb="5">
      <t>ガク</t>
    </rPh>
    <phoneticPr fontId="3"/>
  </si>
  <si>
    <t>所得割額(料率)</t>
    <rPh sb="0" eb="2">
      <t>ショトク</t>
    </rPh>
    <rPh sb="2" eb="3">
      <t>ワリ</t>
    </rPh>
    <rPh sb="3" eb="4">
      <t>ガク</t>
    </rPh>
    <rPh sb="5" eb="7">
      <t>リョウリツ</t>
    </rPh>
    <phoneticPr fontId="3"/>
  </si>
  <si>
    <t>均等割額</t>
    <rPh sb="0" eb="3">
      <t>キントウワリ</t>
    </rPh>
    <rPh sb="3" eb="4">
      <t>ガク</t>
    </rPh>
    <phoneticPr fontId="3"/>
  </si>
  <si>
    <t>医療分</t>
    <rPh sb="0" eb="2">
      <t>イリョウ</t>
    </rPh>
    <rPh sb="2" eb="3">
      <t>ブン</t>
    </rPh>
    <phoneticPr fontId="3"/>
  </si>
  <si>
    <t>後期高齢者支援金分</t>
    <rPh sb="0" eb="2">
      <t>コウキ</t>
    </rPh>
    <rPh sb="2" eb="5">
      <t>コウレイシャ</t>
    </rPh>
    <rPh sb="5" eb="8">
      <t>シエンキン</t>
    </rPh>
    <rPh sb="8" eb="9">
      <t>ブン</t>
    </rPh>
    <phoneticPr fontId="3"/>
  </si>
  <si>
    <t>介護分</t>
    <rPh sb="0" eb="2">
      <t>カイゴ</t>
    </rPh>
    <rPh sb="2" eb="3">
      <t>ブン</t>
    </rPh>
    <phoneticPr fontId="3"/>
  </si>
  <si>
    <t>％</t>
    <phoneticPr fontId="3"/>
  </si>
  <si>
    <t>合計</t>
    <rPh sb="0" eb="2">
      <t>ゴウケイ</t>
    </rPh>
    <phoneticPr fontId="3"/>
  </si>
  <si>
    <t>所得割額</t>
    <rPh sb="0" eb="2">
      <t>ショトク</t>
    </rPh>
    <rPh sb="2" eb="3">
      <t>ワリ</t>
    </rPh>
    <rPh sb="3" eb="4">
      <t>ガク</t>
    </rPh>
    <phoneticPr fontId="3"/>
  </si>
  <si>
    <t>加入者１</t>
    <rPh sb="0" eb="3">
      <t>カニュウシャ</t>
    </rPh>
    <phoneticPr fontId="3"/>
  </si>
  <si>
    <t>加入者２</t>
    <rPh sb="0" eb="3">
      <t>カニュウシャ</t>
    </rPh>
    <phoneticPr fontId="3"/>
  </si>
  <si>
    <t>加入者３</t>
    <rPh sb="0" eb="3">
      <t>カニュウシャ</t>
    </rPh>
    <phoneticPr fontId="3"/>
  </si>
  <si>
    <t>加入者４</t>
    <rPh sb="0" eb="3">
      <t>カニュウシャ</t>
    </rPh>
    <phoneticPr fontId="3"/>
  </si>
  <si>
    <t>加入者５</t>
    <rPh sb="0" eb="3">
      <t>カニュウシャ</t>
    </rPh>
    <phoneticPr fontId="3"/>
  </si>
  <si>
    <t>小計</t>
    <rPh sb="0" eb="2">
      <t>ショウケイ</t>
    </rPh>
    <phoneticPr fontId="3"/>
  </si>
  <si>
    <t>均等割額</t>
    <rPh sb="0" eb="2">
      <t>キントウ</t>
    </rPh>
    <rPh sb="2" eb="3">
      <t>ワリ</t>
    </rPh>
    <rPh sb="3" eb="4">
      <t>ガク</t>
    </rPh>
    <phoneticPr fontId="3"/>
  </si>
  <si>
    <t>最高限度額</t>
    <rPh sb="0" eb="2">
      <t>サイコウ</t>
    </rPh>
    <rPh sb="2" eb="4">
      <t>ゲンド</t>
    </rPh>
    <rPh sb="4" eb="5">
      <t>ガク</t>
    </rPh>
    <phoneticPr fontId="3"/>
  </si>
  <si>
    <t>◆令和5年度　保険料率・均等割額・最高限度額</t>
    <rPh sb="1" eb="2">
      <t>レイ</t>
    </rPh>
    <rPh sb="2" eb="3">
      <t>ワ</t>
    </rPh>
    <rPh sb="4" eb="6">
      <t>ネンド</t>
    </rPh>
    <rPh sb="7" eb="10">
      <t>ホケンリョウ</t>
    </rPh>
    <rPh sb="10" eb="11">
      <t>リツ</t>
    </rPh>
    <rPh sb="12" eb="15">
      <t>キントウワリ</t>
    </rPh>
    <rPh sb="15" eb="16">
      <t>ガク</t>
    </rPh>
    <rPh sb="17" eb="19">
      <t>サイコウ</t>
    </rPh>
    <rPh sb="19" eb="21">
      <t>ゲンド</t>
    </rPh>
    <rPh sb="21" eb="22">
      <t>ガク</t>
    </rPh>
    <phoneticPr fontId="3"/>
  </si>
  <si>
    <t>令和5年度分　国民健康保険料年間見込み額(世帯合計)</t>
    <rPh sb="0" eb="1">
      <t>レイ</t>
    </rPh>
    <rPh sb="1" eb="2">
      <t>ワ</t>
    </rPh>
    <rPh sb="3" eb="5">
      <t>ネンド</t>
    </rPh>
    <rPh sb="5" eb="6">
      <t>ブン</t>
    </rPh>
    <rPh sb="7" eb="9">
      <t>コクミン</t>
    </rPh>
    <rPh sb="9" eb="11">
      <t>ケンコウ</t>
    </rPh>
    <rPh sb="11" eb="14">
      <t>ホケンリョウ</t>
    </rPh>
    <rPh sb="14" eb="16">
      <t>ネンカン</t>
    </rPh>
    <rPh sb="16" eb="18">
      <t>ミコ</t>
    </rPh>
    <rPh sb="19" eb="20">
      <t>ガク</t>
    </rPh>
    <rPh sb="21" eb="23">
      <t>セタイ</t>
    </rPh>
    <rPh sb="23" eb="25">
      <t>ゴウケイ</t>
    </rPh>
    <phoneticPr fontId="3"/>
  </si>
  <si>
    <t>※　1か月当たりの国民健康保険料</t>
    <rPh sb="4" eb="5">
      <t>ゲツ</t>
    </rPh>
    <rPh sb="5" eb="6">
      <t>ア</t>
    </rPh>
    <rPh sb="9" eb="11">
      <t>コクミン</t>
    </rPh>
    <rPh sb="11" eb="13">
      <t>ケンコウ</t>
    </rPh>
    <rPh sb="13" eb="16">
      <t>ホケンリョウ</t>
    </rPh>
    <phoneticPr fontId="3"/>
  </si>
  <si>
    <t>円</t>
    <rPh sb="0" eb="1">
      <t>エン</t>
    </rPh>
    <phoneticPr fontId="3"/>
  </si>
  <si>
    <t>◆加入者年齢・所得金額の入力</t>
    <rPh sb="1" eb="4">
      <t>カニュウシャ</t>
    </rPh>
    <rPh sb="4" eb="6">
      <t>ネンレイ</t>
    </rPh>
    <rPh sb="7" eb="9">
      <t>ショトク</t>
    </rPh>
    <rPh sb="9" eb="11">
      <t>キンガク</t>
    </rPh>
    <rPh sb="12" eb="14">
      <t>ニュウリョク</t>
    </rPh>
    <phoneticPr fontId="3"/>
  </si>
  <si>
    <t>総所得金額等</t>
    <rPh sb="0" eb="3">
      <t>ソウショトク</t>
    </rPh>
    <rPh sb="3" eb="5">
      <t>キンガク</t>
    </rPh>
    <rPh sb="5" eb="6">
      <t>トウ</t>
    </rPh>
    <phoneticPr fontId="3"/>
  </si>
  <si>
    <t>支払金額</t>
    <rPh sb="0" eb="2">
      <t>シハラ</t>
    </rPh>
    <rPh sb="2" eb="4">
      <t>キンガク</t>
    </rPh>
    <phoneticPr fontId="3"/>
  </si>
  <si>
    <t>◆65歳以上</t>
    <rPh sb="3" eb="4">
      <t>サイ</t>
    </rPh>
    <rPh sb="4" eb="6">
      <t>イジョウ</t>
    </rPh>
    <phoneticPr fontId="3"/>
  </si>
  <si>
    <t>◆65歳未満</t>
    <rPh sb="3" eb="4">
      <t>サイ</t>
    </rPh>
    <rPh sb="4" eb="6">
      <t>ミマン</t>
    </rPh>
    <phoneticPr fontId="3"/>
  </si>
  <si>
    <t>万円超</t>
    <rPh sb="0" eb="2">
      <t>マンエン</t>
    </rPh>
    <rPh sb="2" eb="3">
      <t>チョウ</t>
    </rPh>
    <phoneticPr fontId="3"/>
  </si>
  <si>
    <t>万円未満</t>
    <rPh sb="0" eb="2">
      <t>マンエン</t>
    </rPh>
    <rPh sb="2" eb="4">
      <t>ミマン</t>
    </rPh>
    <phoneticPr fontId="3"/>
  </si>
  <si>
    <t>万円以下</t>
    <rPh sb="0" eb="2">
      <t>マンエン</t>
    </rPh>
    <rPh sb="2" eb="4">
      <t>イカ</t>
    </rPh>
    <phoneticPr fontId="3"/>
  </si>
  <si>
    <t>万円以上</t>
    <rPh sb="0" eb="2">
      <t>マンエン</t>
    </rPh>
    <rPh sb="2" eb="4">
      <t>イジョウ</t>
    </rPh>
    <phoneticPr fontId="3"/>
  </si>
  <si>
    <t>ー</t>
    <phoneticPr fontId="3"/>
  </si>
  <si>
    <t>×</t>
    <phoneticPr fontId="3"/>
  </si>
  <si>
    <t>所得金額</t>
    <rPh sb="0" eb="2">
      <t>ショトク</t>
    </rPh>
    <rPh sb="2" eb="4">
      <t>キンガク</t>
    </rPh>
    <phoneticPr fontId="3"/>
  </si>
  <si>
    <t>＝</t>
    <phoneticPr fontId="3"/>
  </si>
  <si>
    <r>
      <t>②　「総所得金額等」の欄に、加入するかたの</t>
    </r>
    <r>
      <rPr>
        <b/>
        <u/>
        <sz val="11"/>
        <color rgb="FFFF0000"/>
        <rFont val="メイリオ"/>
        <family val="3"/>
        <charset val="128"/>
      </rPr>
      <t>所得金額</t>
    </r>
    <r>
      <rPr>
        <b/>
        <sz val="11"/>
        <color theme="1"/>
        <rFont val="メイリオ"/>
        <family val="3"/>
        <charset val="128"/>
      </rPr>
      <t>を入力してください。</t>
    </r>
    <rPh sb="3" eb="6">
      <t>ソウショトク</t>
    </rPh>
    <rPh sb="6" eb="8">
      <t>キンガク</t>
    </rPh>
    <rPh sb="8" eb="9">
      <t>トウ</t>
    </rPh>
    <rPh sb="11" eb="12">
      <t>ラン</t>
    </rPh>
    <rPh sb="14" eb="16">
      <t>カニュウ</t>
    </rPh>
    <rPh sb="21" eb="23">
      <t>ショトク</t>
    </rPh>
    <rPh sb="23" eb="25">
      <t>キンガク</t>
    </rPh>
    <rPh sb="26" eb="28">
      <t>ニュウリョク</t>
    </rPh>
    <phoneticPr fontId="3"/>
  </si>
  <si>
    <t>●令和5年度分　国民健康保険料年間見込み額(世帯合計)</t>
    <rPh sb="1" eb="2">
      <t>レイ</t>
    </rPh>
    <rPh sb="2" eb="3">
      <t>ワ</t>
    </rPh>
    <rPh sb="4" eb="6">
      <t>ネンド</t>
    </rPh>
    <rPh sb="6" eb="7">
      <t>ブン</t>
    </rPh>
    <rPh sb="8" eb="10">
      <t>コクミン</t>
    </rPh>
    <rPh sb="10" eb="12">
      <t>ケンコウ</t>
    </rPh>
    <rPh sb="12" eb="15">
      <t>ホケンリョウ</t>
    </rPh>
    <rPh sb="15" eb="17">
      <t>ネンカン</t>
    </rPh>
    <rPh sb="17" eb="19">
      <t>ミコ</t>
    </rPh>
    <rPh sb="20" eb="21">
      <t>ガク</t>
    </rPh>
    <rPh sb="22" eb="24">
      <t>セタイ</t>
    </rPh>
    <rPh sb="24" eb="26">
      <t>ゴウケイ</t>
    </rPh>
    <phoneticPr fontId="3"/>
  </si>
  <si>
    <t>円</t>
    <rPh sb="0" eb="1">
      <t>エン</t>
    </rPh>
    <phoneticPr fontId="3"/>
  </si>
  <si>
    <t>12か月：</t>
    <rPh sb="3" eb="4">
      <t>ゲツ</t>
    </rPh>
    <phoneticPr fontId="3"/>
  </si>
  <si>
    <t>1か月：</t>
    <rPh sb="2" eb="3">
      <t>ゲツ</t>
    </rPh>
    <phoneticPr fontId="3"/>
  </si>
  <si>
    <t>国民健康保険に加入する月を選択</t>
    <rPh sb="0" eb="2">
      <t>コクミン</t>
    </rPh>
    <rPh sb="2" eb="4">
      <t>ケンコウ</t>
    </rPh>
    <rPh sb="4" eb="6">
      <t>ホケン</t>
    </rPh>
    <rPh sb="7" eb="9">
      <t>カニュウ</t>
    </rPh>
    <rPh sb="11" eb="12">
      <t>ツキ</t>
    </rPh>
    <rPh sb="13" eb="15">
      <t>センタク</t>
    </rPh>
    <phoneticPr fontId="3"/>
  </si>
  <si>
    <t>月</t>
    <rPh sb="0" eb="1">
      <t>ガツ</t>
    </rPh>
    <phoneticPr fontId="3"/>
  </si>
  <si>
    <t>月から年度末までの保険料：</t>
    <rPh sb="0" eb="1">
      <t>ガツ</t>
    </rPh>
    <rPh sb="3" eb="6">
      <t>ネンドマツ</t>
    </rPh>
    <rPh sb="9" eb="12">
      <t>ホケンリョウ</t>
    </rPh>
    <phoneticPr fontId="3"/>
  </si>
  <si>
    <t>◆保険料内訳</t>
    <rPh sb="1" eb="4">
      <t>ホケンリョウ</t>
    </rPh>
    <rPh sb="4" eb="6">
      <t>ウチワケ</t>
    </rPh>
    <phoneticPr fontId="3"/>
  </si>
  <si>
    <r>
      <t>※　</t>
    </r>
    <r>
      <rPr>
        <b/>
        <u/>
        <sz val="11"/>
        <color theme="1"/>
        <rFont val="メイリオ"/>
        <family val="3"/>
        <charset val="128"/>
      </rPr>
      <t>収入金額ではなく、</t>
    </r>
    <r>
      <rPr>
        <b/>
        <u/>
        <sz val="11"/>
        <color rgb="FFFF0000"/>
        <rFont val="メイリオ"/>
        <family val="3"/>
        <charset val="128"/>
      </rPr>
      <t>所得金額</t>
    </r>
    <r>
      <rPr>
        <b/>
        <u/>
        <sz val="11"/>
        <color theme="1"/>
        <rFont val="メイリオ"/>
        <family val="3"/>
        <charset val="128"/>
      </rPr>
      <t>を入力する必要があります。</t>
    </r>
    <r>
      <rPr>
        <b/>
        <sz val="11"/>
        <color theme="1"/>
        <rFont val="メイリオ"/>
        <family val="3"/>
        <charset val="128"/>
      </rPr>
      <t xml:space="preserve">
　　所得金額がわからないかたは、以下の「所得の確認方法」を参照するか、
　　国保年金課資格賦課係までお問い合わせください。</t>
    </r>
    <rPh sb="2" eb="4">
      <t>シュウニュウ</t>
    </rPh>
    <rPh sb="4" eb="6">
      <t>キンガク</t>
    </rPh>
    <rPh sb="11" eb="13">
      <t>ショトク</t>
    </rPh>
    <rPh sb="13" eb="15">
      <t>キンガク</t>
    </rPh>
    <rPh sb="16" eb="18">
      <t>ニュウリョク</t>
    </rPh>
    <rPh sb="20" eb="22">
      <t>ヒツヨウ</t>
    </rPh>
    <rPh sb="31" eb="33">
      <t>ショトク</t>
    </rPh>
    <rPh sb="33" eb="35">
      <t>キンガク</t>
    </rPh>
    <rPh sb="45" eb="47">
      <t>イカ</t>
    </rPh>
    <rPh sb="49" eb="51">
      <t>ショトク</t>
    </rPh>
    <rPh sb="52" eb="54">
      <t>カクニン</t>
    </rPh>
    <rPh sb="54" eb="56">
      <t>ホウホウ</t>
    </rPh>
    <rPh sb="58" eb="60">
      <t>サンショウ</t>
    </rPh>
    <rPh sb="67" eb="69">
      <t>コクホ</t>
    </rPh>
    <rPh sb="69" eb="71">
      <t>ネンキン</t>
    </rPh>
    <rPh sb="71" eb="72">
      <t>カ</t>
    </rPh>
    <rPh sb="72" eb="77">
      <t>シカクフカカカリ</t>
    </rPh>
    <rPh sb="80" eb="81">
      <t>ト</t>
    </rPh>
    <rPh sb="82" eb="83">
      <t>ア</t>
    </rPh>
    <phoneticPr fontId="3"/>
  </si>
  <si>
    <t>国民健康保険料試算詳細</t>
    <rPh sb="0" eb="2">
      <t>コクミン</t>
    </rPh>
    <rPh sb="2" eb="4">
      <t>ケンコウ</t>
    </rPh>
    <rPh sb="4" eb="6">
      <t>ホケン</t>
    </rPh>
    <rPh sb="6" eb="7">
      <t>リョウ</t>
    </rPh>
    <rPh sb="7" eb="9">
      <t>シサン</t>
    </rPh>
    <rPh sb="9" eb="11">
      <t>ショウサイ</t>
    </rPh>
    <phoneticPr fontId="3"/>
  </si>
  <si>
    <t>試算結果の詳細の確認はこちら　</t>
    <rPh sb="0" eb="2">
      <t>シサン</t>
    </rPh>
    <rPh sb="2" eb="4">
      <t>ケッカ</t>
    </rPh>
    <rPh sb="5" eb="7">
      <t>ショウサイ</t>
    </rPh>
    <rPh sb="8" eb="10">
      <t>カクニン</t>
    </rPh>
    <phoneticPr fontId="3"/>
  </si>
  <si>
    <t>総所得金額等とは？</t>
    <rPh sb="0" eb="3">
      <t>ソウショトク</t>
    </rPh>
    <rPh sb="3" eb="5">
      <t>キンガク</t>
    </rPh>
    <rPh sb="5" eb="6">
      <t>トウ</t>
    </rPh>
    <phoneticPr fontId="3"/>
  </si>
  <si>
    <t>①　下の表の「年齢」欄で、年齢を選択してください。</t>
    <rPh sb="2" eb="3">
      <t>シタ</t>
    </rPh>
    <rPh sb="4" eb="5">
      <t>ヒョウ</t>
    </rPh>
    <rPh sb="7" eb="9">
      <t>ネンレイ</t>
    </rPh>
    <rPh sb="10" eb="11">
      <t>ラン</t>
    </rPh>
    <rPh sb="13" eb="15">
      <t>ネンレイ</t>
    </rPh>
    <rPh sb="16" eb="18">
      <t>センタク</t>
    </rPh>
    <phoneticPr fontId="3"/>
  </si>
  <si>
    <t>【参考】国保に加入する月から年度末までの保険料</t>
  </si>
  <si>
    <t>加入者４</t>
    <rPh sb="0" eb="3">
      <t>カニュウシャ</t>
    </rPh>
    <phoneticPr fontId="3"/>
  </si>
  <si>
    <t>加入者５</t>
    <rPh sb="0" eb="3">
      <t>カニュウシャ</t>
    </rPh>
    <phoneticPr fontId="3"/>
  </si>
  <si>
    <t>令和5年度 国民健康保険料試算表</t>
    <rPh sb="0" eb="1">
      <t>レイ</t>
    </rPh>
    <rPh sb="1" eb="2">
      <t>ワ</t>
    </rPh>
    <rPh sb="3" eb="5">
      <t>ネンド</t>
    </rPh>
    <rPh sb="6" eb="8">
      <t>コクミン</t>
    </rPh>
    <rPh sb="8" eb="10">
      <t>ケンコウ</t>
    </rPh>
    <rPh sb="10" eb="12">
      <t>ホケン</t>
    </rPh>
    <rPh sb="12" eb="13">
      <t>リョウ</t>
    </rPh>
    <rPh sb="13" eb="15">
      <t>シサン</t>
    </rPh>
    <rPh sb="15" eb="16">
      <t>ヒョウ</t>
    </rPh>
    <phoneticPr fontId="3"/>
  </si>
  <si>
    <t>この表を入力</t>
    <rPh sb="2" eb="3">
      <t>ヒョウ</t>
    </rPh>
    <rPh sb="4" eb="6">
      <t>ニュウリョク</t>
    </rPh>
    <phoneticPr fontId="3"/>
  </si>
  <si>
    <t>加入者１</t>
    <rPh sb="0" eb="3">
      <t>カニュウシャ</t>
    </rPh>
    <phoneticPr fontId="3"/>
  </si>
  <si>
    <t>加入者２</t>
    <rPh sb="0" eb="3">
      <t>カニュウシャ</t>
    </rPh>
    <phoneticPr fontId="3"/>
  </si>
  <si>
    <t>加入者３</t>
    <rPh sb="0" eb="3">
      <t>カニュウシャ</t>
    </rPh>
    <phoneticPr fontId="3"/>
  </si>
  <si>
    <t>円</t>
    <rPh sb="0" eb="1">
      <t>エン</t>
    </rPh>
    <phoneticPr fontId="3"/>
  </si>
  <si>
    <t>年齢</t>
    <rPh sb="0" eb="2">
      <t>ネンレイ</t>
    </rPh>
    <phoneticPr fontId="3"/>
  </si>
  <si>
    <t>　　総所得金額等</t>
    <rPh sb="2" eb="5">
      <t>ソウショトク</t>
    </rPh>
    <rPh sb="5" eb="7">
      <t>キンガク</t>
    </rPh>
    <rPh sb="7" eb="8">
      <t>トウ</t>
    </rPh>
    <phoneticPr fontId="3"/>
  </si>
  <si>
    <r>
      <t xml:space="preserve">次の①＋②の合計金額に山林所得金額と分離課税として申告された株式、長期(短期)譲渡所得金額を合計した金額です。繰越控除がある場合は、その適用後の金額をいいます。
①　事業、不動産、利子、配当、給与所得、総合課税の短期譲渡所得
　　及び雑所得(公的年金等を含む)の合計金額
②　総合課税の長期譲渡所得と一時所得の合計額(損益通算後)
　　の１／２の金額
・退職所得は含みません。
・非課税年金(遺族年金・障害年金)は含みません。
・雑所得の繰越控除がある場合は控除前の金額です。
・分離課税の所得がある場合は特別控除後の金額です。
・事業専従者控除がある場合は、控除後の金額です。
</t>
    </r>
    <r>
      <rPr>
        <u/>
        <sz val="14"/>
        <color theme="1"/>
        <rFont val="メイリオ"/>
        <family val="3"/>
        <charset val="128"/>
      </rPr>
      <t>この試算表は簡易的な試算を行うためのものです。</t>
    </r>
    <r>
      <rPr>
        <sz val="14"/>
        <color theme="1"/>
        <rFont val="メイリオ"/>
        <family val="3"/>
        <charset val="128"/>
      </rPr>
      <t>分離課税がある場合や正確な金額をお知りになりたい場合は国保年金課資格賦課係までお問い合わせください。
国保年金課資格賦課係　電話：03-5722-9810</t>
    </r>
    <rPh sb="0" eb="1">
      <t>ツギ</t>
    </rPh>
    <rPh sb="6" eb="8">
      <t>ゴウケイ</t>
    </rPh>
    <rPh sb="8" eb="10">
      <t>キンガク</t>
    </rPh>
    <rPh sb="11" eb="13">
      <t>サンリン</t>
    </rPh>
    <rPh sb="13" eb="15">
      <t>ショトク</t>
    </rPh>
    <rPh sb="15" eb="17">
      <t>キンガク</t>
    </rPh>
    <rPh sb="18" eb="20">
      <t>ブンリ</t>
    </rPh>
    <rPh sb="20" eb="22">
      <t>カゼイ</t>
    </rPh>
    <rPh sb="25" eb="27">
      <t>シンコク</t>
    </rPh>
    <rPh sb="30" eb="32">
      <t>カブシキ</t>
    </rPh>
    <rPh sb="33" eb="35">
      <t>チョウキ</t>
    </rPh>
    <rPh sb="36" eb="38">
      <t>タンキ</t>
    </rPh>
    <rPh sb="39" eb="41">
      <t>ジョウト</t>
    </rPh>
    <rPh sb="41" eb="43">
      <t>ショトク</t>
    </rPh>
    <rPh sb="43" eb="45">
      <t>キンガク</t>
    </rPh>
    <rPh sb="46" eb="48">
      <t>ゴウケイ</t>
    </rPh>
    <rPh sb="50" eb="52">
      <t>キンガク</t>
    </rPh>
    <rPh sb="55" eb="57">
      <t>クリコシ</t>
    </rPh>
    <rPh sb="57" eb="59">
      <t>コウジョ</t>
    </rPh>
    <rPh sb="62" eb="64">
      <t>バアイ</t>
    </rPh>
    <rPh sb="68" eb="70">
      <t>テキヨウ</t>
    </rPh>
    <rPh sb="70" eb="71">
      <t>ゴ</t>
    </rPh>
    <rPh sb="72" eb="74">
      <t>キンガク</t>
    </rPh>
    <rPh sb="84" eb="86">
      <t>ジギョウ</t>
    </rPh>
    <rPh sb="87" eb="90">
      <t>フドウサン</t>
    </rPh>
    <rPh sb="91" eb="93">
      <t>リシ</t>
    </rPh>
    <rPh sb="94" eb="96">
      <t>ハイトウ</t>
    </rPh>
    <rPh sb="97" eb="99">
      <t>キュウヨ</t>
    </rPh>
    <rPh sb="99" eb="101">
      <t>ショトク</t>
    </rPh>
    <rPh sb="102" eb="104">
      <t>ソウゴウ</t>
    </rPh>
    <rPh sb="104" eb="106">
      <t>カゼイ</t>
    </rPh>
    <rPh sb="107" eb="109">
      <t>タンキ</t>
    </rPh>
    <rPh sb="109" eb="111">
      <t>ジョウト</t>
    </rPh>
    <rPh sb="111" eb="113">
      <t>ショトク</t>
    </rPh>
    <rPh sb="140" eb="142">
      <t>ソウゴウ</t>
    </rPh>
    <rPh sb="142" eb="144">
      <t>カゼイ</t>
    </rPh>
    <rPh sb="145" eb="147">
      <t>チョウキ</t>
    </rPh>
    <rPh sb="147" eb="149">
      <t>ジョウト</t>
    </rPh>
    <rPh sb="149" eb="151">
      <t>ショトク</t>
    </rPh>
    <rPh sb="152" eb="154">
      <t>イチジ</t>
    </rPh>
    <rPh sb="154" eb="156">
      <t>ショトク</t>
    </rPh>
    <rPh sb="157" eb="159">
      <t>ゴウケイ</t>
    </rPh>
    <rPh sb="159" eb="160">
      <t>ガク</t>
    </rPh>
    <rPh sb="161" eb="163">
      <t>ソンエキ</t>
    </rPh>
    <rPh sb="163" eb="165">
      <t>ツウサン</t>
    </rPh>
    <rPh sb="165" eb="166">
      <t>ゴ</t>
    </rPh>
    <rPh sb="175" eb="177">
      <t>キンガク</t>
    </rPh>
    <rPh sb="180" eb="182">
      <t>タイショク</t>
    </rPh>
    <rPh sb="182" eb="184">
      <t>ショトク</t>
    </rPh>
    <rPh sb="185" eb="186">
      <t>フク</t>
    </rPh>
    <rPh sb="193" eb="196">
      <t>ヒカゼイ</t>
    </rPh>
    <rPh sb="196" eb="198">
      <t>ネンキン</t>
    </rPh>
    <rPh sb="199" eb="201">
      <t>イゾク</t>
    </rPh>
    <rPh sb="201" eb="203">
      <t>ネンキン</t>
    </rPh>
    <rPh sb="204" eb="206">
      <t>ショウガイ</t>
    </rPh>
    <rPh sb="206" eb="208">
      <t>ネンキン</t>
    </rPh>
    <rPh sb="210" eb="211">
      <t>フク</t>
    </rPh>
    <rPh sb="218" eb="221">
      <t>ザツショトク</t>
    </rPh>
    <rPh sb="222" eb="224">
      <t>クリコシ</t>
    </rPh>
    <rPh sb="224" eb="226">
      <t>コウジョ</t>
    </rPh>
    <rPh sb="229" eb="231">
      <t>バアイ</t>
    </rPh>
    <rPh sb="232" eb="234">
      <t>コウジョ</t>
    </rPh>
    <rPh sb="234" eb="235">
      <t>マエ</t>
    </rPh>
    <rPh sb="236" eb="238">
      <t>キンガク</t>
    </rPh>
    <rPh sb="243" eb="245">
      <t>ブンリ</t>
    </rPh>
    <rPh sb="245" eb="247">
      <t>カゼイ</t>
    </rPh>
    <rPh sb="248" eb="250">
      <t>ショトク</t>
    </rPh>
    <rPh sb="253" eb="255">
      <t>バアイ</t>
    </rPh>
    <rPh sb="256" eb="258">
      <t>トクベツ</t>
    </rPh>
    <rPh sb="258" eb="260">
      <t>コウジョ</t>
    </rPh>
    <rPh sb="260" eb="261">
      <t>ゴ</t>
    </rPh>
    <rPh sb="262" eb="264">
      <t>キンガク</t>
    </rPh>
    <rPh sb="269" eb="271">
      <t>ジギョウ</t>
    </rPh>
    <rPh sb="271" eb="274">
      <t>センジュウシャ</t>
    </rPh>
    <rPh sb="274" eb="276">
      <t>コウジョ</t>
    </rPh>
    <rPh sb="279" eb="281">
      <t>バアイ</t>
    </rPh>
    <rPh sb="283" eb="285">
      <t>コウジョ</t>
    </rPh>
    <rPh sb="285" eb="286">
      <t>ゴ</t>
    </rPh>
    <rPh sb="287" eb="289">
      <t>キンガク</t>
    </rPh>
    <rPh sb="296" eb="298">
      <t>シサン</t>
    </rPh>
    <rPh sb="298" eb="299">
      <t>ヒョウ</t>
    </rPh>
    <rPh sb="300" eb="302">
      <t>カンイ</t>
    </rPh>
    <rPh sb="302" eb="303">
      <t>テキ</t>
    </rPh>
    <rPh sb="304" eb="306">
      <t>シサン</t>
    </rPh>
    <rPh sb="307" eb="308">
      <t>オコナ</t>
    </rPh>
    <rPh sb="317" eb="319">
      <t>ブンリ</t>
    </rPh>
    <rPh sb="319" eb="321">
      <t>カゼイ</t>
    </rPh>
    <rPh sb="324" eb="326">
      <t>バアイ</t>
    </rPh>
    <rPh sb="327" eb="329">
      <t>セイカク</t>
    </rPh>
    <rPh sb="330" eb="332">
      <t>キンガク</t>
    </rPh>
    <rPh sb="334" eb="335">
      <t>シ</t>
    </rPh>
    <rPh sb="341" eb="343">
      <t>バアイ</t>
    </rPh>
    <rPh sb="344" eb="346">
      <t>コクホ</t>
    </rPh>
    <rPh sb="346" eb="348">
      <t>ネンキン</t>
    </rPh>
    <rPh sb="348" eb="349">
      <t>カ</t>
    </rPh>
    <rPh sb="349" eb="354">
      <t>シカクフカカカリ</t>
    </rPh>
    <rPh sb="357" eb="358">
      <t>ト</t>
    </rPh>
    <rPh sb="359" eb="360">
      <t>ア</t>
    </rPh>
    <rPh sb="368" eb="370">
      <t>コクホ</t>
    </rPh>
    <rPh sb="370" eb="372">
      <t>ネンキン</t>
    </rPh>
    <rPh sb="372" eb="373">
      <t>カ</t>
    </rPh>
    <rPh sb="373" eb="378">
      <t>シカクフカカカリ</t>
    </rPh>
    <rPh sb="379" eb="381">
      <t>デンワ</t>
    </rPh>
    <phoneticPr fontId="3"/>
  </si>
  <si>
    <r>
      <t>・計算結果はあくまでも試算です。</t>
    </r>
    <r>
      <rPr>
        <b/>
        <u/>
        <sz val="10"/>
        <color rgb="FFFF0000"/>
        <rFont val="メイリオ"/>
        <family val="3"/>
        <charset val="128"/>
      </rPr>
      <t>実際の保険料とは異なる場合があります。</t>
    </r>
    <r>
      <rPr>
        <b/>
        <sz val="10"/>
        <color theme="1"/>
        <rFont val="メイリオ"/>
        <family val="3"/>
        <charset val="128"/>
      </rPr>
      <t xml:space="preserve">
・以下の保険料の軽減制度は、試算には反映されません。
　(均等割額の減額、旧被扶養者の減免、非自発的失業者の軽減)
・複数の所得(例：給与所得と年金所得等)があるかたは、合算額を入力します。
・確定申告をされたかたで分離所得(第三表)があるかたは、試算ができません。
　試算を希望される場合は国保年金課資格賦課係までお問い合わせください。
・年度途中で40歳、65歳、75歳になるかたについては正しい試算ができません。
・特定口座での株式の所得は、保険料の計算の対象外です。
・事業専従者給与及び所得があるかたは正しい試算ができません。
・同じ世帯に、既に国保加入者がいるかたは、正しい計算ができない場合があります。
</t>
    </r>
    <r>
      <rPr>
        <b/>
        <sz val="11"/>
        <color theme="1"/>
        <rFont val="メイリオ"/>
        <family val="3"/>
        <charset val="128"/>
      </rPr>
      <t>問い合わせ：国保年金課資格賦課係　☎03-5722-9810</t>
    </r>
    <rPh sb="1" eb="3">
      <t>ケイサン</t>
    </rPh>
    <rPh sb="3" eb="5">
      <t>ケッカ</t>
    </rPh>
    <rPh sb="11" eb="13">
      <t>シサン</t>
    </rPh>
    <rPh sb="16" eb="18">
      <t>ジッサイ</t>
    </rPh>
    <rPh sb="19" eb="22">
      <t>ホケンリョウ</t>
    </rPh>
    <rPh sb="24" eb="25">
      <t>コト</t>
    </rPh>
    <rPh sb="27" eb="29">
      <t>バアイ</t>
    </rPh>
    <rPh sb="37" eb="39">
      <t>イカ</t>
    </rPh>
    <rPh sb="40" eb="43">
      <t>ホケンリョウ</t>
    </rPh>
    <rPh sb="44" eb="46">
      <t>ケイゲン</t>
    </rPh>
    <rPh sb="46" eb="48">
      <t>セイド</t>
    </rPh>
    <rPh sb="50" eb="52">
      <t>シサン</t>
    </rPh>
    <rPh sb="54" eb="56">
      <t>ハンエイ</t>
    </rPh>
    <rPh sb="65" eb="68">
      <t>キントウワリ</t>
    </rPh>
    <rPh sb="68" eb="69">
      <t>ガク</t>
    </rPh>
    <rPh sb="70" eb="72">
      <t>ゲンガク</t>
    </rPh>
    <rPh sb="73" eb="74">
      <t>キュウ</t>
    </rPh>
    <rPh sb="74" eb="77">
      <t>ヒフヨウ</t>
    </rPh>
    <rPh sb="77" eb="78">
      <t>シャ</t>
    </rPh>
    <rPh sb="79" eb="81">
      <t>ゲンメン</t>
    </rPh>
    <rPh sb="82" eb="83">
      <t>ヒ</t>
    </rPh>
    <rPh sb="83" eb="86">
      <t>ジハツテキ</t>
    </rPh>
    <rPh sb="86" eb="89">
      <t>シツギョウシャ</t>
    </rPh>
    <rPh sb="90" eb="92">
      <t>ケイゲン</t>
    </rPh>
    <rPh sb="95" eb="97">
      <t>フクスウ</t>
    </rPh>
    <rPh sb="98" eb="100">
      <t>ショトク</t>
    </rPh>
    <rPh sb="101" eb="102">
      <t>レイ</t>
    </rPh>
    <rPh sb="103" eb="105">
      <t>キュウヨ</t>
    </rPh>
    <rPh sb="105" eb="107">
      <t>ショトク</t>
    </rPh>
    <rPh sb="108" eb="110">
      <t>ネンキン</t>
    </rPh>
    <rPh sb="110" eb="112">
      <t>ショトク</t>
    </rPh>
    <rPh sb="112" eb="113">
      <t>トウ</t>
    </rPh>
    <rPh sb="121" eb="123">
      <t>ガッサン</t>
    </rPh>
    <rPh sb="123" eb="124">
      <t>ガク</t>
    </rPh>
    <rPh sb="125" eb="127">
      <t>ニュウリョク</t>
    </rPh>
    <rPh sb="133" eb="135">
      <t>カクテイ</t>
    </rPh>
    <rPh sb="135" eb="137">
      <t>シンコク</t>
    </rPh>
    <rPh sb="144" eb="146">
      <t>ブンリ</t>
    </rPh>
    <rPh sb="146" eb="148">
      <t>ショトク</t>
    </rPh>
    <rPh sb="149" eb="150">
      <t>ダイ</t>
    </rPh>
    <rPh sb="150" eb="151">
      <t>サン</t>
    </rPh>
    <rPh sb="151" eb="152">
      <t>ヒョウ</t>
    </rPh>
    <rPh sb="160" eb="162">
      <t>シサン</t>
    </rPh>
    <rPh sb="171" eb="173">
      <t>シサン</t>
    </rPh>
    <rPh sb="174" eb="176">
      <t>キボウ</t>
    </rPh>
    <rPh sb="179" eb="181">
      <t>バアイ</t>
    </rPh>
    <rPh sb="182" eb="192">
      <t>コクホネンキンカシカクフカカカリ</t>
    </rPh>
    <rPh sb="195" eb="196">
      <t>ト</t>
    </rPh>
    <rPh sb="197" eb="198">
      <t>ア</t>
    </rPh>
    <rPh sb="236" eb="238">
      <t>シサン</t>
    </rPh>
    <rPh sb="247" eb="249">
      <t>トクテイ</t>
    </rPh>
    <rPh sb="249" eb="251">
      <t>コウザ</t>
    </rPh>
    <rPh sb="253" eb="255">
      <t>カブシキ</t>
    </rPh>
    <rPh sb="256" eb="258">
      <t>ショトク</t>
    </rPh>
    <rPh sb="260" eb="263">
      <t>ホケンリョウ</t>
    </rPh>
    <rPh sb="264" eb="266">
      <t>ケイサン</t>
    </rPh>
    <rPh sb="267" eb="270">
      <t>タイショウガイ</t>
    </rPh>
    <rPh sb="275" eb="277">
      <t>ジギョウ</t>
    </rPh>
    <rPh sb="277" eb="280">
      <t>センジュウシャ</t>
    </rPh>
    <rPh sb="280" eb="282">
      <t>キュウヨ</t>
    </rPh>
    <rPh sb="282" eb="283">
      <t>オヨ</t>
    </rPh>
    <rPh sb="284" eb="286">
      <t>ショトク</t>
    </rPh>
    <rPh sb="292" eb="293">
      <t>タダ</t>
    </rPh>
    <rPh sb="295" eb="297">
      <t>シサン</t>
    </rPh>
    <rPh sb="306" eb="307">
      <t>オナ</t>
    </rPh>
    <rPh sb="308" eb="310">
      <t>セタイ</t>
    </rPh>
    <rPh sb="312" eb="313">
      <t>スデ</t>
    </rPh>
    <rPh sb="314" eb="316">
      <t>コクホ</t>
    </rPh>
    <rPh sb="316" eb="319">
      <t>カニュウシャ</t>
    </rPh>
    <rPh sb="326" eb="327">
      <t>タダ</t>
    </rPh>
    <rPh sb="329" eb="331">
      <t>ケイサン</t>
    </rPh>
    <rPh sb="336" eb="338">
      <t>バアイ</t>
    </rPh>
    <rPh sb="346" eb="347">
      <t>ト</t>
    </rPh>
    <rPh sb="348" eb="349">
      <t>ア</t>
    </rPh>
    <rPh sb="352" eb="354">
      <t>コクホ</t>
    </rPh>
    <rPh sb="354" eb="356">
      <t>ネンキン</t>
    </rPh>
    <rPh sb="356" eb="357">
      <t>カ</t>
    </rPh>
    <rPh sb="357" eb="362">
      <t>シカクフカカカリ</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</si>
</sst>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theme="1"/>
      <name val="游ゴシック"/>
      <family val="2"/>
      <charset val="128"/>
      <scheme val="minor"/>
    </font>
    <font>
      <sz val="11"/>
      <color theme="1"/>
      <name val="游ゴシック"/>
      <family val="2"/>
      <charset val="128"/>
      <scheme val="minor"/>
    </font>
    <font>
      <sz val="11"/>
      <color theme="1"/>
      <name val="メイリオ"/>
      <family val="3"/>
      <charset val="128"/>
    </font>
    <font>
      <sz val="6"/>
      <name val="游ゴシック"/>
      <family val="2"/>
      <charset val="128"/>
      <scheme val="minor"/>
    </font>
    <font>
      <sz val="9"/>
      <color theme="1"/>
      <name val="メイリオ"/>
      <family val="3"/>
      <charset val="128"/>
    </font>
    <font>
      <b/>
      <sz val="11"/>
      <color theme="1"/>
      <name val="メイリオ"/>
      <family val="3"/>
      <charset val="128"/>
    </font>
    <font>
      <sz val="12"/>
      <color theme="1"/>
      <name val="メイリオ"/>
      <family val="3"/>
      <charset val="128"/>
    </font>
    <font>
      <sz val="14"/>
      <color theme="1"/>
      <name val="メイリオ"/>
      <family val="3"/>
      <charset val="128"/>
    </font>
    <font>
      <b/>
      <sz val="14"/>
      <color theme="1"/>
      <name val="メイリオ"/>
      <family val="3"/>
      <charset val="128"/>
    </font>
    <font>
      <sz val="9"/>
      <color theme="1"/>
      <name val="游ゴシック"/>
      <family val="2"/>
      <charset val="128"/>
      <scheme val="minor"/>
    </font>
    <font>
      <sz val="9"/>
      <color theme="1"/>
      <name val="游ゴシック"/>
      <family val="3"/>
      <charset val="128"/>
      <scheme val="minor"/>
    </font>
    <font>
      <sz val="8"/>
      <color theme="1"/>
      <name val="游ゴシック"/>
      <family val="2"/>
      <charset val="128"/>
      <scheme val="minor"/>
    </font>
    <font>
      <b/>
      <sz val="20"/>
      <color theme="1"/>
      <name val="メイリオ"/>
      <family val="3"/>
      <charset val="128"/>
    </font>
    <font>
      <b/>
      <u/>
      <sz val="11"/>
      <color rgb="FFFF0000"/>
      <name val="メイリオ"/>
      <family val="3"/>
      <charset val="128"/>
    </font>
    <font>
      <b/>
      <sz val="16"/>
      <color theme="1"/>
      <name val="メイリオ"/>
      <family val="3"/>
      <charset val="128"/>
    </font>
    <font>
      <sz val="10"/>
      <color theme="1"/>
      <name val="メイリオ"/>
      <family val="3"/>
      <charset val="128"/>
    </font>
    <font>
      <b/>
      <u/>
      <sz val="11"/>
      <color theme="1"/>
      <name val="メイリオ"/>
      <family val="3"/>
      <charset val="128"/>
    </font>
    <font>
      <b/>
      <sz val="10"/>
      <color theme="1"/>
      <name val="メイリオ"/>
      <family val="3"/>
      <charset val="128"/>
    </font>
    <font>
      <b/>
      <sz val="11"/>
      <color theme="1"/>
      <name val="游ゴシック"/>
      <family val="3"/>
      <charset val="128"/>
      <scheme val="minor"/>
    </font>
    <font>
      <b/>
      <sz val="12"/>
      <color theme="1"/>
      <name val="游ゴシック"/>
      <family val="3"/>
      <charset val="128"/>
      <scheme val="minor"/>
    </font>
    <font>
      <b/>
      <sz val="12"/>
      <color theme="1"/>
      <name val="メイリオ"/>
      <family val="3"/>
      <charset val="128"/>
    </font>
    <font>
      <u/>
      <sz val="14"/>
      <color theme="1"/>
      <name val="メイリオ"/>
      <family val="3"/>
      <charset val="128"/>
    </font>
    <font>
      <b/>
      <u/>
      <sz val="10"/>
      <color rgb="FFFF0000"/>
      <name val="メイリオ"/>
      <family val="3"/>
      <charset val="128"/>
    </font>
  </fonts>
  <fills count="5">
    <fill>
      <patternFill patternType="none"/>
    </fill>
    <fill>
      <patternFill patternType="gray125"/>
    </fill>
    <fill>
      <patternFill patternType="solid">
        <fgColor rgb="FFFFFFCC"/>
        <bgColor indexed="64"/>
      </patternFill>
    </fill>
    <fill>
      <patternFill patternType="solid">
        <fgColor theme="4" tint="0.79998168889431442"/>
        <bgColor indexed="64"/>
      </patternFill>
    </fill>
    <fill>
      <patternFill patternType="solid">
        <fgColor rgb="FFFFFF00"/>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style="medium">
        <color indexed="64"/>
      </left>
      <right/>
      <top/>
      <bottom/>
      <diagonal/>
    </border>
    <border>
      <left style="thin">
        <color indexed="64"/>
      </left>
      <right/>
      <top style="thin">
        <color indexed="64"/>
      </top>
      <bottom style="medium">
        <color indexed="64"/>
      </bottom>
      <diagonal/>
    </border>
    <border>
      <left style="medium">
        <color indexed="64"/>
      </left>
      <right/>
      <top/>
      <bottom style="thin">
        <color indexed="64"/>
      </bottom>
      <diagonal/>
    </border>
    <border>
      <left/>
      <right style="medium">
        <color indexed="64"/>
      </right>
      <top/>
      <bottom/>
      <diagonal/>
    </border>
    <border>
      <left style="medium">
        <color indexed="64"/>
      </left>
      <right/>
      <top style="medium">
        <color indexed="64"/>
      </top>
      <bottom style="thick">
        <color rgb="FFFF0000"/>
      </bottom>
      <diagonal/>
    </border>
    <border>
      <left/>
      <right/>
      <top style="medium">
        <color indexed="64"/>
      </top>
      <bottom style="thick">
        <color rgb="FFFF0000"/>
      </bottom>
      <diagonal/>
    </border>
    <border>
      <left/>
      <right style="medium">
        <color indexed="64"/>
      </right>
      <top style="medium">
        <color indexed="64"/>
      </top>
      <bottom style="thick">
        <color rgb="FFFF0000"/>
      </bottom>
      <diagonal/>
    </border>
    <border>
      <left style="double">
        <color rgb="FFFF0000"/>
      </left>
      <right style="double">
        <color rgb="FFFF0000"/>
      </right>
      <top style="thick">
        <color rgb="FFFF0000"/>
      </top>
      <bottom style="thick">
        <color rgb="FFFF0000"/>
      </bottom>
      <diagonal/>
    </border>
    <border>
      <left/>
      <right/>
      <top style="thick">
        <color rgb="FFFF0000"/>
      </top>
      <bottom/>
      <diagonal/>
    </border>
    <border>
      <left style="double">
        <color rgb="FFFF0000"/>
      </left>
      <right style="double">
        <color rgb="FFFF0000"/>
      </right>
      <top/>
      <bottom/>
      <diagonal/>
    </border>
    <border>
      <left style="double">
        <color rgb="FFFF0000"/>
      </left>
      <right style="medium">
        <color indexed="64"/>
      </right>
      <top/>
      <bottom/>
      <diagonal/>
    </border>
    <border>
      <left style="medium">
        <color indexed="64"/>
      </left>
      <right style="double">
        <color rgb="FFFF0000"/>
      </right>
      <top/>
      <bottom/>
      <diagonal/>
    </border>
    <border>
      <left style="double">
        <color rgb="FFFF0000"/>
      </left>
      <right/>
      <top/>
      <bottom/>
      <diagonal/>
    </border>
    <border>
      <left style="thick">
        <color rgb="FFFF0000"/>
      </left>
      <right style="double">
        <color rgb="FFFF0000"/>
      </right>
      <top/>
      <bottom/>
      <diagonal/>
    </border>
    <border>
      <left/>
      <right style="medium">
        <color indexed="64"/>
      </right>
      <top style="thick">
        <color rgb="FFFF0000"/>
      </top>
      <bottom style="thick">
        <color rgb="FFFF0000"/>
      </bottom>
      <diagonal/>
    </border>
    <border>
      <left style="medium">
        <color indexed="64"/>
      </left>
      <right style="double">
        <color rgb="FFFF0000"/>
      </right>
      <top style="thick">
        <color rgb="FFFF0000"/>
      </top>
      <bottom style="thick">
        <color rgb="FFFF0000"/>
      </bottom>
      <diagonal/>
    </border>
    <border>
      <left style="double">
        <color rgb="FFFF0000"/>
      </left>
      <right/>
      <top style="thick">
        <color rgb="FFFF0000"/>
      </top>
      <bottom style="thick">
        <color rgb="FFFF0000"/>
      </bottom>
      <diagonal/>
    </border>
    <border>
      <left/>
      <right style="thick">
        <color rgb="FFFF0000"/>
      </right>
      <top style="thick">
        <color rgb="FFFF0000"/>
      </top>
      <bottom style="thick">
        <color rgb="FFFF0000"/>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79">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Alignment="1">
      <alignment horizontal="left" vertical="center"/>
    </xf>
    <xf numFmtId="3" fontId="2" fillId="0" borderId="0" xfId="0" applyNumberFormat="1" applyFont="1" applyAlignment="1">
      <alignment horizontal="center" vertical="center"/>
    </xf>
    <xf numFmtId="0" fontId="2" fillId="0" borderId="4" xfId="0" applyFont="1" applyBorder="1" applyAlignment="1">
      <alignment horizontal="left" vertical="center"/>
    </xf>
    <xf numFmtId="0" fontId="2" fillId="0" borderId="8" xfId="0" applyFont="1" applyBorder="1" applyAlignment="1">
      <alignment horizontal="left" vertical="center"/>
    </xf>
    <xf numFmtId="0" fontId="2" fillId="0" borderId="11" xfId="0" applyFont="1" applyBorder="1">
      <alignment vertical="center"/>
    </xf>
    <xf numFmtId="0" fontId="2" fillId="0" borderId="19" xfId="0" applyFont="1" applyBorder="1">
      <alignment vertical="center"/>
    </xf>
    <xf numFmtId="0" fontId="2" fillId="0" borderId="22" xfId="0" applyFont="1" applyBorder="1">
      <alignment vertical="center"/>
    </xf>
    <xf numFmtId="0" fontId="2" fillId="0" borderId="25" xfId="0" applyFont="1" applyBorder="1">
      <alignment vertical="center"/>
    </xf>
    <xf numFmtId="0" fontId="2" fillId="0" borderId="0" xfId="0" applyFont="1" applyBorder="1" applyAlignment="1">
      <alignment vertical="center"/>
    </xf>
    <xf numFmtId="0" fontId="2" fillId="0" borderId="0" xfId="0" applyFont="1" applyBorder="1">
      <alignment vertical="center"/>
    </xf>
    <xf numFmtId="0" fontId="2" fillId="0" borderId="19" xfId="0" applyFont="1" applyBorder="1" applyAlignment="1">
      <alignment horizontal="left" vertical="center"/>
    </xf>
    <xf numFmtId="0" fontId="2" fillId="0" borderId="17" xfId="0" applyFont="1" applyBorder="1" applyAlignment="1">
      <alignment horizontal="left" vertical="center"/>
    </xf>
    <xf numFmtId="0" fontId="2" fillId="0" borderId="17" xfId="0" applyFont="1" applyBorder="1">
      <alignment vertical="center"/>
    </xf>
    <xf numFmtId="0" fontId="2" fillId="0" borderId="22" xfId="0" applyFont="1" applyBorder="1" applyAlignment="1">
      <alignment horizontal="left" vertical="center"/>
    </xf>
    <xf numFmtId="0" fontId="5" fillId="0" borderId="0" xfId="0" applyFont="1">
      <alignment vertical="center"/>
    </xf>
    <xf numFmtId="38" fontId="7" fillId="0" borderId="0" xfId="0" applyNumberFormat="1" applyFont="1" applyBorder="1" applyAlignment="1">
      <alignment horizontal="center"/>
    </xf>
    <xf numFmtId="0" fontId="7" fillId="0" borderId="0" xfId="0" applyFont="1" applyBorder="1" applyAlignment="1"/>
    <xf numFmtId="0" fontId="8" fillId="0" borderId="24" xfId="0" applyFont="1" applyBorder="1" applyAlignment="1"/>
    <xf numFmtId="38" fontId="8" fillId="0" borderId="24" xfId="1" applyFont="1" applyBorder="1" applyAlignment="1">
      <alignment vertical="center"/>
    </xf>
    <xf numFmtId="0" fontId="2" fillId="0" borderId="30" xfId="0" applyFont="1" applyBorder="1" applyAlignment="1">
      <alignment horizontal="left" vertical="center"/>
    </xf>
    <xf numFmtId="0" fontId="2" fillId="0" borderId="33" xfId="0" applyFont="1" applyBorder="1" applyAlignment="1">
      <alignment horizontal="left" vertical="center"/>
    </xf>
    <xf numFmtId="0" fontId="2" fillId="0" borderId="33" xfId="0" applyFont="1" applyBorder="1">
      <alignment vertical="center"/>
    </xf>
    <xf numFmtId="0" fontId="2" fillId="0" borderId="35" xfId="0" applyFont="1" applyBorder="1">
      <alignment vertical="center"/>
    </xf>
    <xf numFmtId="0" fontId="2" fillId="0" borderId="41" xfId="0" applyFont="1" applyBorder="1" applyAlignment="1">
      <alignment horizontal="left" vertical="center"/>
    </xf>
    <xf numFmtId="0" fontId="2" fillId="0" borderId="44" xfId="0" applyFont="1" applyBorder="1">
      <alignment vertical="center"/>
    </xf>
    <xf numFmtId="0" fontId="0" fillId="0" borderId="0" xfId="0" applyAlignment="1">
      <alignment horizontal="center" vertical="center"/>
    </xf>
    <xf numFmtId="38" fontId="0" fillId="0" borderId="0" xfId="1" applyFont="1">
      <alignment vertical="center"/>
    </xf>
    <xf numFmtId="0" fontId="9" fillId="0" borderId="7" xfId="0" applyFont="1" applyBorder="1">
      <alignment vertical="center"/>
    </xf>
    <xf numFmtId="0" fontId="9" fillId="0" borderId="8" xfId="0" applyFont="1" applyBorder="1">
      <alignment vertical="center"/>
    </xf>
    <xf numFmtId="0" fontId="0" fillId="0" borderId="7" xfId="0" applyBorder="1">
      <alignment vertical="center"/>
    </xf>
    <xf numFmtId="0" fontId="0" fillId="0" borderId="8" xfId="0" applyBorder="1">
      <alignment vertical="center"/>
    </xf>
    <xf numFmtId="0" fontId="9" fillId="0" borderId="7" xfId="0" applyFont="1" applyBorder="1" applyAlignment="1">
      <alignment horizontal="center" vertical="center"/>
    </xf>
    <xf numFmtId="0" fontId="9" fillId="0" borderId="6" xfId="0" applyFont="1" applyBorder="1" applyAlignment="1">
      <alignment horizontal="center" vertical="center"/>
    </xf>
    <xf numFmtId="0" fontId="2" fillId="0" borderId="0" xfId="0" applyFont="1" applyAlignment="1">
      <alignment vertical="center"/>
    </xf>
    <xf numFmtId="0" fontId="2" fillId="0" borderId="0" xfId="0" applyFont="1" applyFill="1" applyBorder="1">
      <alignment vertical="center"/>
    </xf>
    <xf numFmtId="0" fontId="2" fillId="0" borderId="0" xfId="0" applyFont="1" applyFill="1" applyBorder="1" applyAlignment="1">
      <alignment horizontal="center" vertical="center"/>
    </xf>
    <xf numFmtId="0" fontId="15" fillId="0" borderId="0" xfId="0" applyFont="1" applyAlignment="1">
      <alignment vertical="top" wrapText="1"/>
    </xf>
    <xf numFmtId="0" fontId="2" fillId="3" borderId="0" xfId="0" applyFont="1" applyFill="1">
      <alignment vertical="center"/>
    </xf>
    <xf numFmtId="0" fontId="2" fillId="3" borderId="0" xfId="0" applyFont="1" applyFill="1" applyBorder="1">
      <alignment vertical="center"/>
    </xf>
    <xf numFmtId="0" fontId="5" fillId="3" borderId="3" xfId="0" applyFont="1" applyFill="1" applyBorder="1" applyAlignment="1">
      <alignment vertical="center"/>
    </xf>
    <xf numFmtId="0" fontId="5" fillId="3" borderId="7" xfId="0" applyFont="1" applyFill="1" applyBorder="1" applyAlignment="1">
      <alignment vertical="center"/>
    </xf>
    <xf numFmtId="0" fontId="5" fillId="3" borderId="3" xfId="0" applyFont="1" applyFill="1" applyBorder="1">
      <alignment vertical="center"/>
    </xf>
    <xf numFmtId="0" fontId="5" fillId="3" borderId="0" xfId="0" applyFont="1" applyFill="1" applyBorder="1" applyAlignment="1">
      <alignment vertical="center"/>
    </xf>
    <xf numFmtId="0" fontId="2" fillId="3" borderId="0" xfId="0" applyFont="1" applyFill="1" applyBorder="1" applyAlignment="1">
      <alignment horizontal="center" vertical="center"/>
    </xf>
    <xf numFmtId="0" fontId="17" fillId="0" borderId="0" xfId="0" applyFont="1" applyFill="1" applyBorder="1" applyAlignment="1">
      <alignment horizontal="left" vertical="center" wrapText="1"/>
    </xf>
    <xf numFmtId="0" fontId="5" fillId="0" borderId="11" xfId="0" applyFont="1" applyBorder="1">
      <alignment vertical="center"/>
    </xf>
    <xf numFmtId="0" fontId="5" fillId="3" borderId="0" xfId="0" applyFont="1" applyFill="1" applyBorder="1" applyAlignment="1">
      <alignment horizontal="left" vertical="center"/>
    </xf>
    <xf numFmtId="0" fontId="14" fillId="0" borderId="0" xfId="0" applyFont="1" applyAlignment="1">
      <alignment vertical="center"/>
    </xf>
    <xf numFmtId="0" fontId="8" fillId="4" borderId="0" xfId="0" applyFont="1" applyFill="1">
      <alignment vertical="center"/>
    </xf>
    <xf numFmtId="0" fontId="2" fillId="4" borderId="0" xfId="0" applyFont="1" applyFill="1">
      <alignment vertical="center"/>
    </xf>
    <xf numFmtId="0" fontId="5" fillId="2" borderId="9" xfId="0" applyFont="1" applyFill="1" applyBorder="1" applyAlignment="1" applyProtection="1">
      <alignment horizontal="center" vertical="center"/>
      <protection locked="0"/>
    </xf>
    <xf numFmtId="0" fontId="5" fillId="2" borderId="10" xfId="0" applyFont="1" applyFill="1" applyBorder="1" applyAlignment="1" applyProtection="1">
      <alignment horizontal="center" vertical="center"/>
      <protection locked="0"/>
    </xf>
    <xf numFmtId="0" fontId="5" fillId="2" borderId="11" xfId="0" applyFont="1" applyFill="1" applyBorder="1" applyAlignment="1" applyProtection="1">
      <alignment horizontal="center" vertical="center"/>
      <protection locked="0"/>
    </xf>
    <xf numFmtId="0" fontId="5" fillId="0" borderId="0" xfId="0" applyFont="1" applyAlignment="1">
      <alignment horizontal="left" vertical="center" wrapText="1"/>
    </xf>
    <xf numFmtId="0" fontId="5" fillId="0" borderId="9" xfId="0" applyFont="1" applyBorder="1" applyAlignment="1">
      <alignment horizontal="left" vertical="center"/>
    </xf>
    <xf numFmtId="0" fontId="5" fillId="0" borderId="10" xfId="0" applyFont="1" applyBorder="1" applyAlignment="1">
      <alignment horizontal="left" vertical="center"/>
    </xf>
    <xf numFmtId="0" fontId="5" fillId="0" borderId="11" xfId="0" applyFont="1" applyBorder="1" applyAlignment="1">
      <alignment horizontal="left"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17" fillId="4" borderId="12" xfId="0" applyFont="1" applyFill="1" applyBorder="1" applyAlignment="1">
      <alignment horizontal="left" vertical="center" wrapText="1"/>
    </xf>
    <xf numFmtId="0" fontId="17" fillId="4" borderId="13" xfId="0" applyFont="1" applyFill="1" applyBorder="1" applyAlignment="1">
      <alignment horizontal="left" vertical="center" wrapText="1"/>
    </xf>
    <xf numFmtId="0" fontId="17" fillId="4" borderId="14" xfId="0" applyFont="1" applyFill="1" applyBorder="1" applyAlignment="1">
      <alignment horizontal="left" vertical="center" wrapText="1"/>
    </xf>
    <xf numFmtId="0" fontId="17" fillId="4" borderId="27" xfId="0" applyFont="1" applyFill="1" applyBorder="1" applyAlignment="1">
      <alignment horizontal="left" vertical="center" wrapText="1"/>
    </xf>
    <xf numFmtId="0" fontId="17" fillId="4" borderId="0" xfId="0" applyFont="1" applyFill="1" applyBorder="1" applyAlignment="1">
      <alignment horizontal="left" vertical="center" wrapText="1"/>
    </xf>
    <xf numFmtId="0" fontId="17" fillId="4" borderId="30" xfId="0" applyFont="1" applyFill="1" applyBorder="1" applyAlignment="1">
      <alignment horizontal="left" vertical="center" wrapText="1"/>
    </xf>
    <xf numFmtId="0" fontId="17" fillId="4" borderId="23" xfId="0" applyFont="1" applyFill="1" applyBorder="1" applyAlignment="1">
      <alignment horizontal="left" vertical="center" wrapText="1"/>
    </xf>
    <xf numFmtId="0" fontId="17" fillId="4" borderId="24" xfId="0" applyFont="1" applyFill="1" applyBorder="1" applyAlignment="1">
      <alignment horizontal="left" vertical="center" wrapText="1"/>
    </xf>
    <xf numFmtId="0" fontId="17" fillId="4" borderId="25" xfId="0" applyFont="1" applyFill="1" applyBorder="1" applyAlignment="1">
      <alignment horizontal="left" vertical="center" wrapText="1"/>
    </xf>
    <xf numFmtId="0" fontId="5" fillId="3" borderId="0" xfId="0" applyFont="1" applyFill="1" applyBorder="1" applyAlignment="1">
      <alignment horizontal="center"/>
    </xf>
    <xf numFmtId="0" fontId="8" fillId="2" borderId="3" xfId="0" applyFont="1" applyFill="1" applyBorder="1" applyAlignment="1" applyProtection="1">
      <alignment horizontal="center"/>
      <protection locked="0"/>
    </xf>
    <xf numFmtId="0" fontId="5" fillId="3" borderId="0" xfId="0" applyFont="1" applyFill="1" applyBorder="1" applyAlignment="1">
      <alignment horizontal="center" vertical="center"/>
    </xf>
    <xf numFmtId="0" fontId="5" fillId="3" borderId="0" xfId="0" applyFont="1" applyFill="1" applyBorder="1" applyAlignment="1">
      <alignment horizontal="right" vertical="center"/>
    </xf>
    <xf numFmtId="38" fontId="8" fillId="3" borderId="3" xfId="1" applyFont="1" applyFill="1" applyBorder="1" applyAlignment="1">
      <alignment horizontal="right"/>
    </xf>
    <xf numFmtId="38" fontId="14" fillId="3" borderId="3" xfId="1" applyFont="1" applyFill="1" applyBorder="1" applyAlignment="1">
      <alignment horizontal="right" vertical="center"/>
    </xf>
    <xf numFmtId="38" fontId="8" fillId="3" borderId="7" xfId="1" applyFont="1" applyFill="1" applyBorder="1" applyAlignment="1">
      <alignment horizontal="right"/>
    </xf>
    <xf numFmtId="0" fontId="12" fillId="0" borderId="0" xfId="0" applyFont="1" applyAlignment="1">
      <alignment horizontal="center" vertical="center"/>
    </xf>
    <xf numFmtId="38" fontId="20" fillId="2" borderId="9" xfId="1" applyFont="1" applyFill="1" applyBorder="1" applyAlignment="1" applyProtection="1">
      <alignment horizontal="center" vertical="center"/>
      <protection locked="0"/>
    </xf>
    <xf numFmtId="38" fontId="20" fillId="2" borderId="10" xfId="1" applyFont="1" applyFill="1" applyBorder="1" applyAlignment="1" applyProtection="1">
      <alignment horizontal="center" vertical="center"/>
      <protection locked="0"/>
    </xf>
    <xf numFmtId="0" fontId="8" fillId="0" borderId="0" xfId="0" applyFont="1" applyAlignment="1">
      <alignment horizontal="center" vertical="center"/>
    </xf>
    <xf numFmtId="38" fontId="8" fillId="0" borderId="24" xfId="0" applyNumberFormat="1" applyFont="1" applyBorder="1" applyAlignment="1">
      <alignment horizontal="center"/>
    </xf>
    <xf numFmtId="38" fontId="8" fillId="0" borderId="24" xfId="1"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33" xfId="0" applyFont="1" applyBorder="1" applyAlignment="1">
      <alignment horizontal="center" vertical="center"/>
    </xf>
    <xf numFmtId="38" fontId="2" fillId="3" borderId="31" xfId="1" applyFont="1" applyFill="1" applyBorder="1" applyAlignment="1">
      <alignment horizontal="center" vertical="center"/>
    </xf>
    <xf numFmtId="38" fontId="2" fillId="3" borderId="32" xfId="1" applyFont="1" applyFill="1" applyBorder="1" applyAlignment="1">
      <alignment horizontal="center" vertical="center"/>
    </xf>
    <xf numFmtId="38" fontId="2" fillId="3" borderId="31" xfId="0" applyNumberFormat="1" applyFont="1" applyFill="1" applyBorder="1" applyAlignment="1">
      <alignment horizontal="center" vertical="center"/>
    </xf>
    <xf numFmtId="38" fontId="2" fillId="3" borderId="32" xfId="0" applyNumberFormat="1" applyFont="1" applyFill="1" applyBorder="1" applyAlignment="1">
      <alignment horizontal="center" vertical="center"/>
    </xf>
    <xf numFmtId="0" fontId="2" fillId="0" borderId="40" xfId="0" applyFont="1" applyBorder="1" applyAlignment="1">
      <alignment horizontal="center" vertical="center"/>
    </xf>
    <xf numFmtId="0" fontId="2" fillId="0" borderId="36" xfId="0" applyFont="1" applyBorder="1" applyAlignment="1">
      <alignment horizontal="center" vertical="center"/>
    </xf>
    <xf numFmtId="0" fontId="2" fillId="0" borderId="37" xfId="0" applyFont="1" applyBorder="1" applyAlignment="1">
      <alignment horizontal="center" vertical="center"/>
    </xf>
    <xf numFmtId="38" fontId="2" fillId="3" borderId="38" xfId="1" applyFont="1" applyFill="1" applyBorder="1" applyAlignment="1">
      <alignment horizontal="center" vertical="center"/>
    </xf>
    <xf numFmtId="38" fontId="2" fillId="3" borderId="36" xfId="1" applyFont="1" applyFill="1" applyBorder="1" applyAlignment="1">
      <alignment horizontal="center" vertical="center"/>
    </xf>
    <xf numFmtId="38" fontId="2" fillId="3" borderId="39" xfId="1" applyFont="1" applyFill="1" applyBorder="1" applyAlignment="1">
      <alignment horizontal="center" vertical="center"/>
    </xf>
    <xf numFmtId="38" fontId="2" fillId="3" borderId="42" xfId="1" applyFont="1" applyFill="1" applyBorder="1" applyAlignment="1">
      <alignment horizontal="center" vertical="center"/>
    </xf>
    <xf numFmtId="38" fontId="2" fillId="3" borderId="34" xfId="1" applyFont="1" applyFill="1" applyBorder="1" applyAlignment="1">
      <alignment horizontal="center" vertical="center"/>
    </xf>
    <xf numFmtId="38" fontId="2" fillId="3" borderId="43" xfId="1" applyFont="1" applyFill="1" applyBorder="1" applyAlignment="1">
      <alignment horizontal="center" vertical="center"/>
    </xf>
    <xf numFmtId="38" fontId="2" fillId="3" borderId="42" xfId="0" applyNumberFormat="1" applyFont="1" applyFill="1" applyBorder="1" applyAlignment="1">
      <alignment horizontal="center" vertical="center"/>
    </xf>
    <xf numFmtId="38" fontId="2" fillId="3" borderId="34" xfId="0" applyNumberFormat="1" applyFont="1" applyFill="1" applyBorder="1" applyAlignment="1">
      <alignment horizontal="center" vertical="center"/>
    </xf>
    <xf numFmtId="38" fontId="2" fillId="3" borderId="43" xfId="0" applyNumberFormat="1" applyFont="1" applyFill="1" applyBorder="1" applyAlignment="1">
      <alignment horizontal="center" vertical="center"/>
    </xf>
    <xf numFmtId="38" fontId="2" fillId="3" borderId="18" xfId="1" applyFont="1" applyFill="1" applyBorder="1" applyAlignment="1">
      <alignment horizontal="center" vertical="center"/>
    </xf>
    <xf numFmtId="38" fontId="2" fillId="3" borderId="7" xfId="1" applyFont="1" applyFill="1" applyBorder="1" applyAlignment="1">
      <alignment horizontal="center" vertical="center"/>
    </xf>
    <xf numFmtId="38" fontId="2" fillId="3" borderId="18" xfId="0" applyNumberFormat="1" applyFont="1" applyFill="1" applyBorder="1" applyAlignment="1">
      <alignment horizontal="center" vertical="center"/>
    </xf>
    <xf numFmtId="38" fontId="2" fillId="3" borderId="7" xfId="0" applyNumberFormat="1" applyFont="1" applyFill="1" applyBorder="1" applyAlignment="1">
      <alignment horizontal="center" vertical="center"/>
    </xf>
    <xf numFmtId="38" fontId="2" fillId="0" borderId="28" xfId="1" applyFont="1" applyBorder="1" applyAlignment="1">
      <alignment horizontal="center" vertical="center"/>
    </xf>
    <xf numFmtId="38" fontId="2" fillId="0" borderId="21" xfId="1" applyFont="1" applyBorder="1" applyAlignment="1">
      <alignment horizontal="center" vertical="center"/>
    </xf>
    <xf numFmtId="38" fontId="2" fillId="3" borderId="20" xfId="1" applyFont="1" applyFill="1" applyBorder="1" applyAlignment="1">
      <alignment horizontal="center" vertical="center"/>
    </xf>
    <xf numFmtId="38" fontId="2" fillId="3" borderId="21" xfId="1" applyFont="1" applyFill="1" applyBorder="1" applyAlignment="1">
      <alignment horizontal="center" vertical="center"/>
    </xf>
    <xf numFmtId="38" fontId="2" fillId="3" borderId="29" xfId="1" applyFont="1" applyFill="1" applyBorder="1" applyAlignment="1">
      <alignment horizontal="center" vertical="center"/>
    </xf>
    <xf numFmtId="38" fontId="2" fillId="3" borderId="3" xfId="1" applyFont="1" applyFill="1" applyBorder="1" applyAlignment="1">
      <alignment horizontal="center" vertical="center"/>
    </xf>
    <xf numFmtId="38" fontId="2" fillId="3" borderId="20" xfId="0" applyNumberFormat="1" applyFont="1" applyFill="1" applyBorder="1" applyAlignment="1">
      <alignment horizontal="center" vertical="center"/>
    </xf>
    <xf numFmtId="38" fontId="2" fillId="3" borderId="21" xfId="0" applyNumberFormat="1" applyFont="1" applyFill="1" applyBorder="1" applyAlignment="1">
      <alignment horizontal="center" vertical="center"/>
    </xf>
    <xf numFmtId="38" fontId="2" fillId="0" borderId="6" xfId="1" applyFont="1" applyBorder="1" applyAlignment="1">
      <alignment horizontal="center" vertical="center"/>
    </xf>
    <xf numFmtId="38" fontId="2" fillId="0" borderId="7" xfId="1"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27" xfId="0" applyFont="1" applyBorder="1" applyAlignment="1">
      <alignment horizontal="center" vertical="center"/>
    </xf>
    <xf numFmtId="0" fontId="2" fillId="0" borderId="0"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38" fontId="2" fillId="0" borderId="26" xfId="1" applyFont="1" applyBorder="1" applyAlignment="1">
      <alignment horizontal="center" vertical="center"/>
    </xf>
    <xf numFmtId="38" fontId="2" fillId="0" borderId="16" xfId="1" applyFont="1" applyBorder="1" applyAlignment="1">
      <alignment horizontal="center" vertical="center"/>
    </xf>
    <xf numFmtId="38" fontId="2" fillId="3" borderId="15" xfId="1" applyFont="1" applyFill="1" applyBorder="1" applyAlignment="1">
      <alignment horizontal="center" vertical="center"/>
    </xf>
    <xf numFmtId="38" fontId="2" fillId="3" borderId="16" xfId="1" applyFont="1" applyFill="1" applyBorder="1" applyAlignment="1">
      <alignment horizontal="center" vertical="center"/>
    </xf>
    <xf numFmtId="38" fontId="2" fillId="3" borderId="15" xfId="0" applyNumberFormat="1" applyFont="1" applyFill="1" applyBorder="1" applyAlignment="1">
      <alignment horizontal="center" vertical="center"/>
    </xf>
    <xf numFmtId="38" fontId="2" fillId="3" borderId="16" xfId="0" applyNumberFormat="1" applyFont="1" applyFill="1" applyBorder="1" applyAlignment="1">
      <alignment horizontal="center" vertical="center"/>
    </xf>
    <xf numFmtId="0" fontId="2" fillId="0" borderId="1" xfId="0" applyFont="1" applyBorder="1" applyAlignment="1">
      <alignment horizontal="left" vertical="center"/>
    </xf>
    <xf numFmtId="3" fontId="2" fillId="0" borderId="6" xfId="0" applyNumberFormat="1" applyFont="1" applyBorder="1" applyAlignment="1">
      <alignment horizontal="center" vertical="center"/>
    </xf>
    <xf numFmtId="0" fontId="2" fillId="0" borderId="7" xfId="0" applyFont="1" applyBorder="1" applyAlignment="1">
      <alignment horizontal="center" vertical="center"/>
    </xf>
    <xf numFmtId="3" fontId="2" fillId="0" borderId="7" xfId="0" applyNumberFormat="1" applyFont="1" applyBorder="1" applyAlignment="1">
      <alignment horizontal="center" vertical="center"/>
    </xf>
    <xf numFmtId="0" fontId="2" fillId="0" borderId="5" xfId="0" applyFont="1" applyBorder="1" applyAlignment="1">
      <alignment horizontal="left" vertical="center"/>
    </xf>
    <xf numFmtId="3" fontId="2" fillId="0" borderId="2" xfId="0" applyNumberFormat="1" applyFont="1" applyBorder="1" applyAlignment="1">
      <alignment horizontal="center" vertical="center"/>
    </xf>
    <xf numFmtId="0" fontId="2" fillId="0" borderId="3" xfId="0" applyFont="1" applyBorder="1" applyAlignment="1">
      <alignment horizontal="center" vertical="center"/>
    </xf>
    <xf numFmtId="3" fontId="2" fillId="0" borderId="3" xfId="0" applyNumberFormat="1" applyFont="1" applyBorder="1" applyAlignment="1">
      <alignment horizontal="center" vertical="center"/>
    </xf>
    <xf numFmtId="0" fontId="2" fillId="0" borderId="6" xfId="0" applyFont="1" applyBorder="1" applyAlignment="1">
      <alignment horizontal="center" vertical="center"/>
    </xf>
    <xf numFmtId="0" fontId="2" fillId="0" borderId="8"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38" fontId="6" fillId="2" borderId="9" xfId="1" applyFont="1" applyFill="1" applyBorder="1" applyAlignment="1">
      <alignment horizontal="center" vertical="center"/>
    </xf>
    <xf numFmtId="38" fontId="6" fillId="2" borderId="10" xfId="1" applyFont="1" applyFill="1" applyBorder="1" applyAlignment="1">
      <alignment horizontal="center" vertical="center"/>
    </xf>
    <xf numFmtId="38" fontId="6" fillId="3" borderId="9" xfId="1" applyFont="1" applyFill="1" applyBorder="1" applyAlignment="1">
      <alignment horizontal="center" vertical="center"/>
    </xf>
    <xf numFmtId="38" fontId="6" fillId="3" borderId="10" xfId="1"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11" xfId="0" applyFont="1" applyBorder="1" applyAlignment="1">
      <alignment horizontal="center" vertical="center"/>
    </xf>
    <xf numFmtId="38" fontId="11" fillId="0" borderId="6" xfId="1" applyFont="1" applyBorder="1" applyAlignment="1">
      <alignment horizontal="center" vertical="center"/>
    </xf>
    <xf numFmtId="38" fontId="11" fillId="0" borderId="7" xfId="1" applyFont="1" applyBorder="1" applyAlignment="1">
      <alignment horizontal="center" vertical="center"/>
    </xf>
    <xf numFmtId="38" fontId="9" fillId="0" borderId="2" xfId="1" applyFont="1" applyBorder="1" applyAlignment="1">
      <alignment horizontal="center" vertical="center"/>
    </xf>
    <xf numFmtId="38" fontId="9" fillId="0" borderId="3" xfId="1" applyFont="1" applyBorder="1" applyAlignment="1">
      <alignment horizontal="center" vertical="center"/>
    </xf>
    <xf numFmtId="38" fontId="9" fillId="0" borderId="4" xfId="1" applyFont="1" applyBorder="1" applyAlignment="1">
      <alignment horizontal="center" vertical="center"/>
    </xf>
    <xf numFmtId="38" fontId="9" fillId="0" borderId="7" xfId="1" applyFont="1" applyBorder="1" applyAlignment="1">
      <alignment horizontal="center" vertical="center"/>
    </xf>
    <xf numFmtId="38" fontId="0" fillId="0" borderId="1" xfId="0" applyNumberFormat="1" applyBorder="1" applyAlignment="1">
      <alignment horizontal="center" vertical="center"/>
    </xf>
    <xf numFmtId="0" fontId="0" fillId="0" borderId="1" xfId="0" applyBorder="1" applyAlignment="1">
      <alignment horizontal="center" vertical="center"/>
    </xf>
    <xf numFmtId="38" fontId="0" fillId="0" borderId="0" xfId="1" applyFont="1" applyAlignment="1">
      <alignment horizontal="center" vertical="center"/>
    </xf>
    <xf numFmtId="38" fontId="0" fillId="0" borderId="1" xfId="1" applyFont="1" applyBorder="1" applyAlignment="1">
      <alignment horizontal="center" vertical="center"/>
    </xf>
    <xf numFmtId="38" fontId="9" fillId="0" borderId="6" xfId="1" applyFont="1" applyBorder="1" applyAlignment="1">
      <alignment horizontal="center" vertical="center"/>
    </xf>
    <xf numFmtId="38" fontId="9" fillId="0" borderId="8" xfId="1" applyFont="1" applyBorder="1" applyAlignment="1">
      <alignment horizontal="center" vertical="center"/>
    </xf>
    <xf numFmtId="0" fontId="9" fillId="0" borderId="7"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8" fillId="0" borderId="1" xfId="0" applyFont="1" applyBorder="1" applyAlignment="1">
      <alignment horizontal="center" vertical="center"/>
    </xf>
    <xf numFmtId="38" fontId="19" fillId="3" borderId="1" xfId="1" applyFont="1" applyFill="1" applyBorder="1" applyAlignment="1">
      <alignment horizontal="center" vertical="center"/>
    </xf>
    <xf numFmtId="0" fontId="19" fillId="2" borderId="1" xfId="0" applyFont="1" applyFill="1" applyBorder="1" applyAlignment="1" applyProtection="1">
      <alignment horizontal="center" vertical="center"/>
      <protection locked="0"/>
    </xf>
    <xf numFmtId="0" fontId="18" fillId="0" borderId="6" xfId="0" applyFont="1" applyBorder="1" applyAlignment="1">
      <alignment horizontal="center" vertical="center"/>
    </xf>
    <xf numFmtId="0" fontId="18" fillId="0" borderId="7" xfId="0" applyFont="1" applyBorder="1" applyAlignment="1">
      <alignment horizontal="center" vertical="center"/>
    </xf>
    <xf numFmtId="0" fontId="18" fillId="0" borderId="8" xfId="0" applyFont="1" applyBorder="1" applyAlignment="1">
      <alignment horizontal="center" vertical="center"/>
    </xf>
    <xf numFmtId="38" fontId="19" fillId="2" borderId="6" xfId="1" applyFont="1" applyFill="1" applyBorder="1" applyAlignment="1" applyProtection="1">
      <alignment horizontal="center" vertical="center"/>
      <protection locked="0"/>
    </xf>
    <xf numFmtId="38" fontId="19" fillId="2" borderId="7" xfId="1" applyFont="1" applyFill="1" applyBorder="1" applyAlignment="1" applyProtection="1">
      <alignment horizontal="center" vertical="center"/>
      <protection locked="0"/>
    </xf>
    <xf numFmtId="38" fontId="19" fillId="2" borderId="8" xfId="1" applyFont="1" applyFill="1" applyBorder="1" applyAlignment="1" applyProtection="1">
      <alignment horizontal="center" vertical="center"/>
      <protection locked="0"/>
    </xf>
    <xf numFmtId="0" fontId="7" fillId="3" borderId="0" xfId="0" applyFont="1" applyFill="1" applyAlignment="1">
      <alignment horizontal="left" vertical="top" wrapText="1"/>
    </xf>
  </cellXfs>
  <cellStyles count="2">
    <cellStyle name="桁区切り" xfId="1" builtinId="6"/>
    <cellStyle name="標準" xfId="0" builtinId="0"/>
  </cellStyles>
  <dxfs count="0"/>
  <tableStyles count="0" defaultTableStyle="TableStyleMedium2" defaultPivotStyle="PivotStyleLight16"/>
  <colors>
    <mruColors>
      <color rgb="FFFFFFCC"/>
      <color rgb="FF9ADFFE"/>
      <color rgb="FFA0E1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rId8" Type="http://schemas.openxmlformats.org/officeDocument/2006/relationships/styles" Target="styles.xml" /><Relationship Id="rId3" Type="http://schemas.openxmlformats.org/officeDocument/2006/relationships/worksheet" Target="worksheets/sheet3.xml" /><Relationship Id="rId7"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5" Type="http://schemas.openxmlformats.org/officeDocument/2006/relationships/worksheet" Target="worksheets/sheet5.xml" /><Relationship Id="rId10" Type="http://schemas.openxmlformats.org/officeDocument/2006/relationships/calcChain" Target="calcChain.xml" /><Relationship Id="rId4" Type="http://schemas.openxmlformats.org/officeDocument/2006/relationships/worksheet" Target="worksheets/sheet4.xml" /><Relationship Id="rId9" Type="http://schemas.openxmlformats.org/officeDocument/2006/relationships/sharedStrings" Target="sharedStrings.xml" /></Relationships>
</file>

<file path=xl/drawings/_rels/drawing3.xml.rels>&#65279;<?xml version="1.0" encoding="UTF-8" standalone="yes"?><Relationships xmlns="http://schemas.openxmlformats.org/package/2006/relationships"><Relationship Id="rId3" Type="http://schemas.openxmlformats.org/officeDocument/2006/relationships/image" Target="../media/image3.tmp" /><Relationship Id="rId2" Type="http://schemas.openxmlformats.org/officeDocument/2006/relationships/image" Target="../media/image2.png" /><Relationship Id="rId1" Type="http://schemas.openxmlformats.org/officeDocument/2006/relationships/image" Target="../media/image1.tmp" /></Relationships>
</file>

<file path=xl/drawings/_rels/drawing4.xml.rels>&#65279;<?xml version="1.0" encoding="UTF-8" standalone="yes"?><Relationships xmlns="http://schemas.openxmlformats.org/package/2006/relationships"><Relationship Id="rId3" Type="http://schemas.openxmlformats.org/officeDocument/2006/relationships/image" Target="../media/image6.png" /><Relationship Id="rId2" Type="http://schemas.openxmlformats.org/officeDocument/2006/relationships/image" Target="../media/image5.tmp" /><Relationship Id="rId1" Type="http://schemas.openxmlformats.org/officeDocument/2006/relationships/image" Target="../media/image4.tmp" /></Relationships>
</file>

<file path=xl/drawings/_rels/drawing5.xml.rels>&#65279;<?xml version="1.0" encoding="UTF-8" standalone="yes"?><Relationships xmlns="http://schemas.openxmlformats.org/package/2006/relationships"><Relationship Id="rId1" Type="http://schemas.openxmlformats.org/officeDocument/2006/relationships/image" Target="../media/image7.tmp" /></Relationships>
</file>

<file path=xl/drawings/drawing1.xml><?xml version="1.0" encoding="utf-8"?>
<xdr:wsDr xmlns:xdr="http://schemas.openxmlformats.org/drawingml/2006/spreadsheetDrawing" xmlns:a="http://schemas.openxmlformats.org/drawingml/2006/main">
  <xdr:twoCellAnchor>
    <xdr:from>
      <xdr:col>19</xdr:col>
      <xdr:colOff>95250</xdr:colOff>
      <xdr:row>18</xdr:row>
      <xdr:rowOff>85725</xdr:rowOff>
    </xdr:from>
    <xdr:to>
      <xdr:col>24</xdr:col>
      <xdr:colOff>28575</xdr:colOff>
      <xdr:row>21</xdr:row>
      <xdr:rowOff>266700</xdr:rowOff>
    </xdr:to>
    <xdr:sp macro="" textlink="">
      <xdr:nvSpPr>
        <xdr:cNvPr id="2" name="右矢印 1"/>
        <xdr:cNvSpPr/>
      </xdr:nvSpPr>
      <xdr:spPr>
        <a:xfrm>
          <a:off x="5381625" y="5372100"/>
          <a:ext cx="1362075" cy="1038225"/>
        </a:xfrm>
        <a:prstGeom prst="rightArrow">
          <a:avLst/>
        </a:prstGeom>
        <a:solidFill>
          <a:schemeClr val="accent1"/>
        </a:solidFill>
        <a:ln w="6350">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85724</xdr:colOff>
      <xdr:row>9</xdr:row>
      <xdr:rowOff>257174</xdr:rowOff>
    </xdr:from>
    <xdr:to>
      <xdr:col>7</xdr:col>
      <xdr:colOff>228599</xdr:colOff>
      <xdr:row>12</xdr:row>
      <xdr:rowOff>19049</xdr:rowOff>
    </xdr:to>
    <xdr:sp macro="" textlink="">
      <xdr:nvSpPr>
        <xdr:cNvPr id="9" name="角丸四角形 8"/>
        <xdr:cNvSpPr/>
      </xdr:nvSpPr>
      <xdr:spPr>
        <a:xfrm>
          <a:off x="657224" y="2676524"/>
          <a:ext cx="1285875" cy="619125"/>
        </a:xfrm>
        <a:prstGeom prst="roundRect">
          <a:avLst/>
        </a:prstGeom>
        <a:solidFill>
          <a:schemeClr val="accent1"/>
        </a:solidFill>
        <a:ln w="6350">
          <a:solidFill>
            <a:schemeClr val="accent1"/>
          </a:solidFill>
        </a:ln>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b="1">
              <a:latin typeface="メイリオ" panose="020B0604030504040204" pitchFamily="50" charset="-128"/>
              <a:ea typeface="メイリオ" panose="020B0604030504040204" pitchFamily="50" charset="-128"/>
            </a:rPr>
            <a:t>「源泉徴収票」</a:t>
          </a:r>
          <a:endParaRPr kumimoji="1" lang="en-US" altLang="ja-JP" sz="900" b="1">
            <a:latin typeface="メイリオ" panose="020B0604030504040204" pitchFamily="50" charset="-128"/>
            <a:ea typeface="メイリオ" panose="020B0604030504040204" pitchFamily="50" charset="-128"/>
          </a:endParaRPr>
        </a:p>
        <a:p>
          <a:pPr algn="ctr"/>
          <a:r>
            <a:rPr kumimoji="1" lang="ja-JP" altLang="en-US" sz="900" b="1">
              <a:latin typeface="メイリオ" panose="020B0604030504040204" pitchFamily="50" charset="-128"/>
              <a:ea typeface="メイリオ" panose="020B0604030504040204" pitchFamily="50" charset="-128"/>
            </a:rPr>
            <a:t>をお持ちのかた</a:t>
          </a:r>
        </a:p>
      </xdr:txBody>
    </xdr:sp>
    <xdr:clientData/>
  </xdr:twoCellAnchor>
  <xdr:twoCellAnchor>
    <xdr:from>
      <xdr:col>9</xdr:col>
      <xdr:colOff>38100</xdr:colOff>
      <xdr:row>9</xdr:row>
      <xdr:rowOff>257175</xdr:rowOff>
    </xdr:from>
    <xdr:to>
      <xdr:col>13</xdr:col>
      <xdr:colOff>180975</xdr:colOff>
      <xdr:row>12</xdr:row>
      <xdr:rowOff>19050</xdr:rowOff>
    </xdr:to>
    <xdr:sp macro="" textlink="">
      <xdr:nvSpPr>
        <xdr:cNvPr id="11" name="角丸四角形 10"/>
        <xdr:cNvSpPr/>
      </xdr:nvSpPr>
      <xdr:spPr>
        <a:xfrm>
          <a:off x="2324100" y="2676525"/>
          <a:ext cx="1285875" cy="619125"/>
        </a:xfrm>
        <a:prstGeom prst="roundRect">
          <a:avLst/>
        </a:prstGeom>
        <a:solidFill>
          <a:schemeClr val="accent1"/>
        </a:solidFill>
        <a:ln w="6350">
          <a:solidFill>
            <a:schemeClr val="accent1"/>
          </a:solidFill>
        </a:ln>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b="1">
              <a:latin typeface="メイリオ" panose="020B0604030504040204" pitchFamily="50" charset="-128"/>
              <a:ea typeface="メイリオ" panose="020B0604030504040204" pitchFamily="50" charset="-128"/>
            </a:rPr>
            <a:t>「確定申告の控え」</a:t>
          </a:r>
          <a:endParaRPr kumimoji="1" lang="en-US" altLang="ja-JP" sz="900" b="1">
            <a:latin typeface="メイリオ" panose="020B0604030504040204" pitchFamily="50" charset="-128"/>
            <a:ea typeface="メイリオ" panose="020B0604030504040204" pitchFamily="50" charset="-128"/>
          </a:endParaRPr>
        </a:p>
        <a:p>
          <a:pPr algn="ctr"/>
          <a:r>
            <a:rPr kumimoji="1" lang="ja-JP" altLang="en-US" sz="900" b="1">
              <a:latin typeface="メイリオ" panose="020B0604030504040204" pitchFamily="50" charset="-128"/>
              <a:ea typeface="メイリオ" panose="020B0604030504040204" pitchFamily="50" charset="-128"/>
            </a:rPr>
            <a:t>をお持ちのかた</a:t>
          </a:r>
        </a:p>
      </xdr:txBody>
    </xdr:sp>
    <xdr:clientData/>
  </xdr:twoCellAnchor>
  <xdr:twoCellAnchor>
    <xdr:from>
      <xdr:col>14</xdr:col>
      <xdr:colOff>247650</xdr:colOff>
      <xdr:row>9</xdr:row>
      <xdr:rowOff>257175</xdr:rowOff>
    </xdr:from>
    <xdr:to>
      <xdr:col>19</xdr:col>
      <xdr:colOff>104775</xdr:colOff>
      <xdr:row>12</xdr:row>
      <xdr:rowOff>19050</xdr:rowOff>
    </xdr:to>
    <xdr:sp macro="" textlink="">
      <xdr:nvSpPr>
        <xdr:cNvPr id="13" name="角丸四角形 12"/>
        <xdr:cNvSpPr/>
      </xdr:nvSpPr>
      <xdr:spPr>
        <a:xfrm>
          <a:off x="3962400" y="2676525"/>
          <a:ext cx="1285875" cy="619125"/>
        </a:xfrm>
        <a:prstGeom prst="roundRect">
          <a:avLst/>
        </a:prstGeom>
        <a:solidFill>
          <a:schemeClr val="accent1"/>
        </a:solidFill>
        <a:ln w="6350">
          <a:solidFill>
            <a:schemeClr val="accent1"/>
          </a:solidFill>
        </a:ln>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b="1">
              <a:latin typeface="メイリオ" panose="020B0604030504040204" pitchFamily="50" charset="-128"/>
              <a:ea typeface="メイリオ" panose="020B0604030504040204" pitchFamily="50" charset="-128"/>
            </a:rPr>
            <a:t>「年金収入」</a:t>
          </a:r>
          <a:endParaRPr kumimoji="1" lang="en-US" altLang="ja-JP" sz="900" b="1">
            <a:latin typeface="メイリオ" panose="020B0604030504040204" pitchFamily="50" charset="-128"/>
            <a:ea typeface="メイリオ" panose="020B0604030504040204" pitchFamily="50" charset="-128"/>
          </a:endParaRPr>
        </a:p>
        <a:p>
          <a:pPr algn="ctr"/>
          <a:r>
            <a:rPr kumimoji="1" lang="ja-JP" altLang="en-US" sz="900" b="1">
              <a:latin typeface="メイリオ" panose="020B0604030504040204" pitchFamily="50" charset="-128"/>
              <a:ea typeface="メイリオ" panose="020B0604030504040204" pitchFamily="50" charset="-128"/>
            </a:rPr>
            <a:t>があるかた</a:t>
          </a:r>
        </a:p>
      </xdr:txBody>
    </xdr:sp>
    <xdr:clientData/>
  </xdr:twoCellAnchor>
  <xdr:twoCellAnchor>
    <xdr:from>
      <xdr:col>35</xdr:col>
      <xdr:colOff>57150</xdr:colOff>
      <xdr:row>22</xdr:row>
      <xdr:rowOff>247650</xdr:rowOff>
    </xdr:from>
    <xdr:to>
      <xdr:col>38</xdr:col>
      <xdr:colOff>257175</xdr:colOff>
      <xdr:row>24</xdr:row>
      <xdr:rowOff>47625</xdr:rowOff>
    </xdr:to>
    <xdr:sp macro="" textlink="">
      <xdr:nvSpPr>
        <xdr:cNvPr id="15" name="角丸四角形 14"/>
        <xdr:cNvSpPr/>
      </xdr:nvSpPr>
      <xdr:spPr>
        <a:xfrm>
          <a:off x="9486900" y="5810250"/>
          <a:ext cx="1057275" cy="371475"/>
        </a:xfrm>
        <a:prstGeom prst="roundRect">
          <a:avLst/>
        </a:prstGeom>
        <a:solidFill>
          <a:schemeClr val="accent1"/>
        </a:solidFill>
        <a:ln w="6350">
          <a:solidFill>
            <a:schemeClr val="accent1"/>
          </a:solidFill>
        </a:ln>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000" b="1">
              <a:latin typeface="メイリオ" panose="020B0604030504040204" pitchFamily="50" charset="-128"/>
              <a:ea typeface="メイリオ" panose="020B0604030504040204" pitchFamily="50" charset="-128"/>
            </a:rPr>
            <a:t>試算結果詳細</a:t>
          </a:r>
          <a:endParaRPr kumimoji="1" lang="en-US" altLang="ja-JP" sz="1000" b="1">
            <a:latin typeface="メイリオ" panose="020B0604030504040204" pitchFamily="50" charset="-128"/>
            <a:ea typeface="メイリオ" panose="020B0604030504040204" pitchFamily="50" charset="-128"/>
          </a:endParaRPr>
        </a:p>
      </xdr:txBody>
    </xdr:sp>
    <xdr:clientData/>
  </xdr:twoCellAnchor>
  <xdr:twoCellAnchor>
    <xdr:from>
      <xdr:col>2</xdr:col>
      <xdr:colOff>123825</xdr:colOff>
      <xdr:row>9</xdr:row>
      <xdr:rowOff>47625</xdr:rowOff>
    </xdr:from>
    <xdr:to>
      <xdr:col>20</xdr:col>
      <xdr:colOff>19050</xdr:colOff>
      <xdr:row>12</xdr:row>
      <xdr:rowOff>161925</xdr:rowOff>
    </xdr:to>
    <xdr:sp macro="" textlink="">
      <xdr:nvSpPr>
        <xdr:cNvPr id="16" name="正方形/長方形 15"/>
        <xdr:cNvSpPr/>
      </xdr:nvSpPr>
      <xdr:spPr>
        <a:xfrm>
          <a:off x="409575" y="2476500"/>
          <a:ext cx="5038725" cy="971550"/>
        </a:xfrm>
        <a:prstGeom prst="rect">
          <a:avLst/>
        </a:prstGeom>
        <a:noFill/>
        <a:ln w="28575">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76200</xdr:colOff>
      <xdr:row>8</xdr:row>
      <xdr:rowOff>152400</xdr:rowOff>
    </xdr:from>
    <xdr:to>
      <xdr:col>8</xdr:col>
      <xdr:colOff>123825</xdr:colOff>
      <xdr:row>9</xdr:row>
      <xdr:rowOff>209550</xdr:rowOff>
    </xdr:to>
    <xdr:sp macro="" textlink="">
      <xdr:nvSpPr>
        <xdr:cNvPr id="18" name="正方形/長方形 17"/>
        <xdr:cNvSpPr/>
      </xdr:nvSpPr>
      <xdr:spPr>
        <a:xfrm>
          <a:off x="647700" y="2286000"/>
          <a:ext cx="1476375" cy="342900"/>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b="1">
              <a:solidFill>
                <a:schemeClr val="accent1">
                  <a:lumMod val="50000"/>
                </a:schemeClr>
              </a:solidFill>
              <a:latin typeface="メイリオ" panose="020B0604030504040204" pitchFamily="50" charset="-128"/>
              <a:ea typeface="メイリオ" panose="020B0604030504040204" pitchFamily="50" charset="-128"/>
            </a:rPr>
            <a:t>～所得の確認方法～</a:t>
          </a:r>
        </a:p>
      </xdr:txBody>
    </xdr:sp>
    <xdr:clientData/>
  </xdr:twoCellAnchor>
  <xdr:twoCellAnchor>
    <xdr:from>
      <xdr:col>23</xdr:col>
      <xdr:colOff>133349</xdr:colOff>
      <xdr:row>1</xdr:row>
      <xdr:rowOff>171450</xdr:rowOff>
    </xdr:from>
    <xdr:to>
      <xdr:col>33</xdr:col>
      <xdr:colOff>276225</xdr:colOff>
      <xdr:row>2</xdr:row>
      <xdr:rowOff>104774</xdr:rowOff>
    </xdr:to>
    <xdr:sp macro="" textlink="">
      <xdr:nvSpPr>
        <xdr:cNvPr id="19" name="正方形/長方形 18"/>
        <xdr:cNvSpPr/>
      </xdr:nvSpPr>
      <xdr:spPr>
        <a:xfrm>
          <a:off x="6562724" y="457200"/>
          <a:ext cx="3000376" cy="285749"/>
        </a:xfrm>
        <a:prstGeom prst="rect">
          <a:avLst/>
        </a:prstGeom>
        <a:solidFill>
          <a:srgbClr val="FFFF00"/>
        </a:solidFill>
        <a:ln w="34925" cmpd="dbl">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100" b="1">
              <a:solidFill>
                <a:srgbClr val="FF0000"/>
              </a:solidFill>
            </a:rPr>
            <a:t>【</a:t>
          </a:r>
          <a:r>
            <a:rPr kumimoji="1" lang="ja-JP" altLang="en-US" sz="1100" b="1">
              <a:solidFill>
                <a:srgbClr val="FF0000"/>
              </a:solidFill>
            </a:rPr>
            <a:t>注意事項</a:t>
          </a:r>
          <a:r>
            <a:rPr kumimoji="1" lang="en-US" altLang="ja-JP" sz="1100" b="1">
              <a:solidFill>
                <a:srgbClr val="FF0000"/>
              </a:solidFill>
            </a:rPr>
            <a:t>】</a:t>
          </a:r>
          <a:r>
            <a:rPr kumimoji="1" lang="ja-JP" altLang="en-US" sz="1100" b="1">
              <a:solidFill>
                <a:srgbClr val="FF0000"/>
              </a:solidFill>
            </a:rPr>
            <a:t>　必ず全てご確認ください</a:t>
          </a:r>
        </a:p>
      </xdr:txBody>
    </xdr:sp>
    <xdr:clientData/>
  </xdr:twoCellAnchor>
  <xdr:twoCellAnchor>
    <xdr:from>
      <xdr:col>34</xdr:col>
      <xdr:colOff>123825</xdr:colOff>
      <xdr:row>20</xdr:row>
      <xdr:rowOff>0</xdr:rowOff>
    </xdr:from>
    <xdr:to>
      <xdr:col>35</xdr:col>
      <xdr:colOff>114300</xdr:colOff>
      <xdr:row>20</xdr:row>
      <xdr:rowOff>238125</xdr:rowOff>
    </xdr:to>
    <xdr:sp macro="" textlink="">
      <xdr:nvSpPr>
        <xdr:cNvPr id="25" name="右矢印 24"/>
        <xdr:cNvSpPr/>
      </xdr:nvSpPr>
      <xdr:spPr>
        <a:xfrm>
          <a:off x="9267825" y="4991100"/>
          <a:ext cx="276225" cy="238125"/>
        </a:xfrm>
        <a:prstGeom prst="rightArrow">
          <a:avLst/>
        </a:prstGeom>
        <a:solidFill>
          <a:schemeClr val="accent1"/>
        </a:solidFill>
        <a:ln w="6350">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171450</xdr:colOff>
      <xdr:row>23</xdr:row>
      <xdr:rowOff>38100</xdr:rowOff>
    </xdr:from>
    <xdr:to>
      <xdr:col>34</xdr:col>
      <xdr:colOff>161925</xdr:colOff>
      <xdr:row>23</xdr:row>
      <xdr:rowOff>276225</xdr:rowOff>
    </xdr:to>
    <xdr:sp macro="" textlink="">
      <xdr:nvSpPr>
        <xdr:cNvPr id="27" name="右矢印 26"/>
        <xdr:cNvSpPr/>
      </xdr:nvSpPr>
      <xdr:spPr>
        <a:xfrm>
          <a:off x="9029700" y="5886450"/>
          <a:ext cx="276225" cy="238125"/>
        </a:xfrm>
        <a:prstGeom prst="rightArrow">
          <a:avLst/>
        </a:prstGeom>
        <a:solidFill>
          <a:schemeClr val="accent1"/>
        </a:solidFill>
        <a:ln w="6350">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133350</xdr:colOff>
      <xdr:row>14</xdr:row>
      <xdr:rowOff>180975</xdr:rowOff>
    </xdr:from>
    <xdr:to>
      <xdr:col>39</xdr:col>
      <xdr:colOff>123825</xdr:colOff>
      <xdr:row>18</xdr:row>
      <xdr:rowOff>85725</xdr:rowOff>
    </xdr:to>
    <xdr:sp macro="" textlink="">
      <xdr:nvSpPr>
        <xdr:cNvPr id="21" name="正方形/長方形 20"/>
        <xdr:cNvSpPr/>
      </xdr:nvSpPr>
      <xdr:spPr>
        <a:xfrm>
          <a:off x="6705600" y="3457575"/>
          <a:ext cx="3990975" cy="1047750"/>
        </a:xfrm>
        <a:prstGeom prst="rect">
          <a:avLst/>
        </a:prstGeom>
        <a:noFill/>
        <a:ln w="635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133350</xdr:colOff>
      <xdr:row>18</xdr:row>
      <xdr:rowOff>200025</xdr:rowOff>
    </xdr:from>
    <xdr:to>
      <xdr:col>39</xdr:col>
      <xdr:colOff>123825</xdr:colOff>
      <xdr:row>22</xdr:row>
      <xdr:rowOff>104775</xdr:rowOff>
    </xdr:to>
    <xdr:sp macro="" textlink="">
      <xdr:nvSpPr>
        <xdr:cNvPr id="30" name="正方形/長方形 29"/>
        <xdr:cNvSpPr/>
      </xdr:nvSpPr>
      <xdr:spPr>
        <a:xfrm>
          <a:off x="6705600" y="4619625"/>
          <a:ext cx="3990975" cy="1047750"/>
        </a:xfrm>
        <a:prstGeom prst="rect">
          <a:avLst/>
        </a:prstGeom>
        <a:noFill/>
        <a:ln w="635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133350</xdr:colOff>
      <xdr:row>22</xdr:row>
      <xdr:rowOff>161925</xdr:rowOff>
    </xdr:from>
    <xdr:to>
      <xdr:col>39</xdr:col>
      <xdr:colOff>123825</xdr:colOff>
      <xdr:row>24</xdr:row>
      <xdr:rowOff>142875</xdr:rowOff>
    </xdr:to>
    <xdr:sp macro="" textlink="">
      <xdr:nvSpPr>
        <xdr:cNvPr id="32" name="正方形/長方形 31"/>
        <xdr:cNvSpPr/>
      </xdr:nvSpPr>
      <xdr:spPr>
        <a:xfrm>
          <a:off x="6705600" y="5724525"/>
          <a:ext cx="3990975" cy="552450"/>
        </a:xfrm>
        <a:prstGeom prst="rect">
          <a:avLst/>
        </a:prstGeom>
        <a:noFill/>
        <a:ln w="635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200025</xdr:colOff>
      <xdr:row>2</xdr:row>
      <xdr:rowOff>133350</xdr:rowOff>
    </xdr:from>
    <xdr:to>
      <xdr:col>20</xdr:col>
      <xdr:colOff>180975</xdr:colOff>
      <xdr:row>8</xdr:row>
      <xdr:rowOff>57150</xdr:rowOff>
    </xdr:to>
    <xdr:sp macro="" textlink="">
      <xdr:nvSpPr>
        <xdr:cNvPr id="28" name="角丸四角形 27"/>
        <xdr:cNvSpPr/>
      </xdr:nvSpPr>
      <xdr:spPr>
        <a:xfrm>
          <a:off x="200025" y="552450"/>
          <a:ext cx="5410200" cy="1638300"/>
        </a:xfrm>
        <a:prstGeom prst="roundRect">
          <a:avLst/>
        </a:prstGeom>
        <a:noFill/>
        <a:ln w="38100">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171450</xdr:colOff>
      <xdr:row>1</xdr:row>
      <xdr:rowOff>228599</xdr:rowOff>
    </xdr:from>
    <xdr:to>
      <xdr:col>7</xdr:col>
      <xdr:colOff>28574</xdr:colOff>
      <xdr:row>2</xdr:row>
      <xdr:rowOff>228599</xdr:rowOff>
    </xdr:to>
    <xdr:sp macro="" textlink="">
      <xdr:nvSpPr>
        <xdr:cNvPr id="33" name="角丸四角形 32"/>
        <xdr:cNvSpPr/>
      </xdr:nvSpPr>
      <xdr:spPr>
        <a:xfrm>
          <a:off x="600075" y="514349"/>
          <a:ext cx="1285874" cy="352425"/>
        </a:xfrm>
        <a:prstGeom prst="round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400" b="1">
              <a:latin typeface="メイリオ" panose="020B0604030504040204" pitchFamily="50" charset="-128"/>
              <a:ea typeface="メイリオ" panose="020B0604030504040204" pitchFamily="50" charset="-128"/>
            </a:rPr>
            <a:t>◆</a:t>
          </a:r>
          <a:r>
            <a:rPr kumimoji="1" lang="ja-JP" altLang="en-US" sz="1100" b="1">
              <a:latin typeface="メイリオ" panose="020B0604030504040204" pitchFamily="50" charset="-128"/>
              <a:ea typeface="メイリオ" panose="020B0604030504040204" pitchFamily="50" charset="-128"/>
            </a:rPr>
            <a:t>　利用の手順</a:t>
          </a:r>
        </a:p>
      </xdr:txBody>
    </xdr:sp>
    <xdr:clientData/>
  </xdr:twoCellAnchor>
  <xdr:twoCellAnchor>
    <xdr:from>
      <xdr:col>14</xdr:col>
      <xdr:colOff>161924</xdr:colOff>
      <xdr:row>17</xdr:row>
      <xdr:rowOff>19049</xdr:rowOff>
    </xdr:from>
    <xdr:to>
      <xdr:col>15</xdr:col>
      <xdr:colOff>209549</xdr:colOff>
      <xdr:row>17</xdr:row>
      <xdr:rowOff>257175</xdr:rowOff>
    </xdr:to>
    <xdr:sp macro="" textlink="">
      <xdr:nvSpPr>
        <xdr:cNvPr id="3" name="楕円 2"/>
        <xdr:cNvSpPr/>
      </xdr:nvSpPr>
      <xdr:spPr>
        <a:xfrm>
          <a:off x="3876674" y="4448174"/>
          <a:ext cx="333375" cy="238126"/>
        </a:xfrm>
        <a:prstGeom prst="ellipse">
          <a:avLst/>
        </a:prstGeom>
        <a:solidFill>
          <a:srgbClr val="FFFF00"/>
        </a:solidFill>
        <a:ln/>
        <a:scene3d>
          <a:camera prst="orthographicFront"/>
          <a:lightRig rig="threePt" dir="t"/>
        </a:scene3d>
        <a:sp3d>
          <a:bevelT/>
        </a:sp3d>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800" b="1">
              <a:latin typeface="Arial" panose="020B0604020202020204" pitchFamily="34" charset="0"/>
              <a:cs typeface="Arial" panose="020B0604020202020204" pitchFamily="34" charset="0"/>
            </a:rPr>
            <a:t>?</a:t>
          </a:r>
        </a:p>
        <a:p>
          <a:pPr algn="l"/>
          <a:endParaRPr kumimoji="1" lang="ja-JP" altLang="en-US" sz="1100"/>
        </a:p>
      </xdr:txBody>
    </xdr:sp>
    <xdr:clientData/>
  </xdr:twoCellAnchor>
  <xdr:twoCellAnchor>
    <xdr:from>
      <xdr:col>8</xdr:col>
      <xdr:colOff>28575</xdr:colOff>
      <xdr:row>14</xdr:row>
      <xdr:rowOff>190500</xdr:rowOff>
    </xdr:from>
    <xdr:to>
      <xdr:col>12</xdr:col>
      <xdr:colOff>200025</xdr:colOff>
      <xdr:row>16</xdr:row>
      <xdr:rowOff>19050</xdr:rowOff>
    </xdr:to>
    <xdr:sp macro="" textlink="">
      <xdr:nvSpPr>
        <xdr:cNvPr id="4" name="線吹き出し 1 (枠付き) 3"/>
        <xdr:cNvSpPr/>
      </xdr:nvSpPr>
      <xdr:spPr>
        <a:xfrm>
          <a:off x="2171700" y="4333875"/>
          <a:ext cx="1314450" cy="400050"/>
        </a:xfrm>
        <a:prstGeom prst="borderCallout1">
          <a:avLst>
            <a:gd name="adj1" fmla="val 97596"/>
            <a:gd name="adj2" fmla="val 41667"/>
            <a:gd name="adj3" fmla="val 191712"/>
            <a:gd name="adj4" fmla="val 23261"/>
          </a:avLst>
        </a:prstGeom>
        <a:solidFill>
          <a:schemeClr val="accent1"/>
        </a:solidFill>
        <a:ln w="635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latin typeface="メイリオ" panose="020B0604030504040204" pitchFamily="50" charset="-128"/>
              <a:ea typeface="メイリオ" panose="020B0604030504040204" pitchFamily="50" charset="-128"/>
            </a:rPr>
            <a:t>①</a:t>
          </a:r>
          <a:r>
            <a:rPr kumimoji="1" lang="ja-JP" altLang="en-US" sz="1200" b="1" baseline="0">
              <a:latin typeface="メイリオ" panose="020B0604030504040204" pitchFamily="50" charset="-128"/>
              <a:ea typeface="メイリオ" panose="020B0604030504040204" pitchFamily="50" charset="-128"/>
            </a:rPr>
            <a:t/>
          </a:r>
          <a:r>
            <a:rPr kumimoji="1" lang="ja-JP" altLang="en-US" sz="1200" b="1">
              <a:latin typeface="メイリオ" panose="020B0604030504040204" pitchFamily="50" charset="-128"/>
              <a:ea typeface="メイリオ" panose="020B0604030504040204" pitchFamily="50" charset="-128"/>
            </a:rPr>
            <a:t>年齢を選択</a:t>
          </a:r>
        </a:p>
      </xdr:txBody>
    </xdr:sp>
    <xdr:clientData/>
  </xdr:twoCellAnchor>
  <xdr:twoCellAnchor>
    <xdr:from>
      <xdr:col>14</xdr:col>
      <xdr:colOff>9525</xdr:colOff>
      <xdr:row>13</xdr:row>
      <xdr:rowOff>104776</xdr:rowOff>
    </xdr:from>
    <xdr:to>
      <xdr:col>22</xdr:col>
      <xdr:colOff>104775</xdr:colOff>
      <xdr:row>16</xdr:row>
      <xdr:rowOff>66676</xdr:rowOff>
    </xdr:to>
    <xdr:sp macro="" textlink="">
      <xdr:nvSpPr>
        <xdr:cNvPr id="26" name="線吹き出し 1 (枠付き) 25"/>
        <xdr:cNvSpPr/>
      </xdr:nvSpPr>
      <xdr:spPr>
        <a:xfrm>
          <a:off x="3867150" y="3886201"/>
          <a:ext cx="2381250" cy="762000"/>
        </a:xfrm>
        <a:prstGeom prst="borderCallout1">
          <a:avLst>
            <a:gd name="adj1" fmla="val 88262"/>
            <a:gd name="adj2" fmla="val 39267"/>
            <a:gd name="adj3" fmla="val 151209"/>
            <a:gd name="adj4" fmla="val 24461"/>
          </a:avLst>
        </a:prstGeom>
        <a:solidFill>
          <a:schemeClr val="accent1"/>
        </a:solidFill>
        <a:ln w="635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baseline="0">
              <a:latin typeface="メイリオ" panose="020B0604030504040204" pitchFamily="50" charset="-128"/>
              <a:ea typeface="メイリオ" panose="020B0604030504040204" pitchFamily="50" charset="-128"/>
            </a:rPr>
            <a:t>② 所得金額を入力</a:t>
          </a:r>
          <a:endParaRPr kumimoji="1" lang="en-US" altLang="ja-JP" sz="1200" b="1" baseline="0">
            <a:latin typeface="メイリオ" panose="020B0604030504040204" pitchFamily="50" charset="-128"/>
            <a:ea typeface="メイリオ" panose="020B0604030504040204" pitchFamily="50" charset="-128"/>
          </a:endParaRPr>
        </a:p>
        <a:p>
          <a:pPr algn="l"/>
          <a:r>
            <a:rPr kumimoji="1" lang="en-US" altLang="ja-JP" sz="1200" b="1" baseline="0">
              <a:latin typeface="メイリオ" panose="020B0604030504040204" pitchFamily="50" charset="-128"/>
              <a:ea typeface="メイリオ" panose="020B0604030504040204" pitchFamily="50" charset="-128"/>
            </a:rPr>
            <a:t>※ </a:t>
          </a:r>
          <a:r>
            <a:rPr kumimoji="1" lang="ja-JP" altLang="en-US" sz="1200" b="1" baseline="0">
              <a:latin typeface="メイリオ" panose="020B0604030504040204" pitchFamily="50" charset="-128"/>
              <a:ea typeface="メイリオ" panose="020B0604030504040204" pitchFamily="50" charset="-128"/>
            </a:rPr>
            <a:t>０円の場合は、”０”を入力 </a:t>
          </a:r>
          <a:endParaRPr kumimoji="1" lang="ja-JP" altLang="en-US" sz="1200" b="1">
            <a:latin typeface="メイリオ" panose="020B0604030504040204" pitchFamily="50" charset="-128"/>
            <a:ea typeface="メイリオ" panose="020B0604030504040204" pitchFamily="50" charset="-128"/>
          </a:endParaRPr>
        </a:p>
      </xdr:txBody>
    </xdr:sp>
    <xdr:clientData/>
  </xdr:twoCellAnchor>
  <xdr:twoCellAnchor>
    <xdr:from>
      <xdr:col>2</xdr:col>
      <xdr:colOff>228600</xdr:colOff>
      <xdr:row>15</xdr:row>
      <xdr:rowOff>57150</xdr:rowOff>
    </xdr:from>
    <xdr:to>
      <xdr:col>7</xdr:col>
      <xdr:colOff>114300</xdr:colOff>
      <xdr:row>16</xdr:row>
      <xdr:rowOff>200025</xdr:rowOff>
    </xdr:to>
    <xdr:sp macro="" textlink="">
      <xdr:nvSpPr>
        <xdr:cNvPr id="7" name="角丸四角形 6"/>
        <xdr:cNvSpPr/>
      </xdr:nvSpPr>
      <xdr:spPr>
        <a:xfrm>
          <a:off x="657225" y="3914775"/>
          <a:ext cx="1314450" cy="428625"/>
        </a:xfrm>
        <a:prstGeom prst="round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123825</xdr:colOff>
      <xdr:row>7</xdr:row>
      <xdr:rowOff>28576</xdr:rowOff>
    </xdr:from>
    <xdr:to>
      <xdr:col>18</xdr:col>
      <xdr:colOff>171450</xdr:colOff>
      <xdr:row>9</xdr:row>
      <xdr:rowOff>47626</xdr:rowOff>
    </xdr:to>
    <xdr:sp macro="" textlink="">
      <xdr:nvSpPr>
        <xdr:cNvPr id="2" name="右矢印 1"/>
        <xdr:cNvSpPr/>
      </xdr:nvSpPr>
      <xdr:spPr>
        <a:xfrm>
          <a:off x="4695825" y="1447801"/>
          <a:ext cx="619125" cy="590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266700</xdr:colOff>
      <xdr:row>0</xdr:row>
      <xdr:rowOff>133350</xdr:rowOff>
    </xdr:from>
    <xdr:to>
      <xdr:col>6</xdr:col>
      <xdr:colOff>19050</xdr:colOff>
      <xdr:row>2</xdr:row>
      <xdr:rowOff>28575</xdr:rowOff>
    </xdr:to>
    <xdr:sp macro="" textlink="">
      <xdr:nvSpPr>
        <xdr:cNvPr id="4" name="角丸四角形 3"/>
        <xdr:cNvSpPr/>
      </xdr:nvSpPr>
      <xdr:spPr>
        <a:xfrm>
          <a:off x="266700" y="133350"/>
          <a:ext cx="1466850" cy="409575"/>
        </a:xfrm>
        <a:prstGeom prst="roundRect">
          <a:avLst/>
        </a:prstGeom>
        <a:solidFill>
          <a:schemeClr val="accent1"/>
        </a:solidFill>
        <a:ln w="6350">
          <a:solidFill>
            <a:schemeClr val="accent1"/>
          </a:solidFill>
        </a:ln>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000" b="1">
              <a:latin typeface="メイリオ" panose="020B0604030504040204" pitchFamily="50" charset="-128"/>
              <a:ea typeface="メイリオ" panose="020B0604030504040204" pitchFamily="50" charset="-128"/>
            </a:rPr>
            <a:t>試算表へ戻る</a:t>
          </a:r>
          <a:endParaRPr kumimoji="1" lang="en-US" altLang="ja-JP" sz="1000" b="1">
            <a:latin typeface="メイリオ" panose="020B0604030504040204" pitchFamily="50" charset="-128"/>
            <a:ea typeface="メイリオ" panose="020B0604030504040204"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171451</xdr:colOff>
      <xdr:row>2</xdr:row>
      <xdr:rowOff>47625</xdr:rowOff>
    </xdr:from>
    <xdr:to>
      <xdr:col>6</xdr:col>
      <xdr:colOff>438150</xdr:colOff>
      <xdr:row>27</xdr:row>
      <xdr:rowOff>197033</xdr:rowOff>
    </xdr:to>
    <xdr:pic>
      <xdr:nvPicPr>
        <xdr:cNvPr id="2" name="図 1" descr="画面の領域"/>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1451" y="47625"/>
          <a:ext cx="4381499" cy="6102533"/>
        </a:xfrm>
        <a:prstGeom prst="rect">
          <a:avLst/>
        </a:prstGeom>
      </xdr:spPr>
    </xdr:pic>
    <xdr:clientData/>
  </xdr:twoCellAnchor>
  <xdr:twoCellAnchor>
    <xdr:from>
      <xdr:col>2</xdr:col>
      <xdr:colOff>552451</xdr:colOff>
      <xdr:row>5</xdr:row>
      <xdr:rowOff>190500</xdr:rowOff>
    </xdr:from>
    <xdr:to>
      <xdr:col>4</xdr:col>
      <xdr:colOff>161925</xdr:colOff>
      <xdr:row>7</xdr:row>
      <xdr:rowOff>161925</xdr:rowOff>
    </xdr:to>
    <xdr:sp macro="" textlink="">
      <xdr:nvSpPr>
        <xdr:cNvPr id="5" name="正方形/長方形 4"/>
        <xdr:cNvSpPr/>
      </xdr:nvSpPr>
      <xdr:spPr>
        <a:xfrm>
          <a:off x="1924051" y="904875"/>
          <a:ext cx="981074" cy="447675"/>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3</xdr:col>
      <xdr:colOff>657226</xdr:colOff>
      <xdr:row>6</xdr:row>
      <xdr:rowOff>200025</xdr:rowOff>
    </xdr:from>
    <xdr:to>
      <xdr:col>4</xdr:col>
      <xdr:colOff>324411</xdr:colOff>
      <xdr:row>8</xdr:row>
      <xdr:rowOff>209550</xdr:rowOff>
    </xdr:to>
    <xdr:pic>
      <xdr:nvPicPr>
        <xdr:cNvPr id="13" name="図 12" descr="画面の領域"/>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714626" y="1152525"/>
          <a:ext cx="352985" cy="485775"/>
        </a:xfrm>
        <a:prstGeom prst="rect">
          <a:avLst/>
        </a:prstGeom>
      </xdr:spPr>
    </xdr:pic>
    <xdr:clientData/>
  </xdr:twoCellAnchor>
  <xdr:twoCellAnchor>
    <xdr:from>
      <xdr:col>0</xdr:col>
      <xdr:colOff>171450</xdr:colOff>
      <xdr:row>2</xdr:row>
      <xdr:rowOff>76200</xdr:rowOff>
    </xdr:from>
    <xdr:to>
      <xdr:col>6</xdr:col>
      <xdr:colOff>371475</xdr:colOff>
      <xdr:row>27</xdr:row>
      <xdr:rowOff>190500</xdr:rowOff>
    </xdr:to>
    <xdr:sp macro="" textlink="">
      <xdr:nvSpPr>
        <xdr:cNvPr id="20" name="正方形/長方形 19"/>
        <xdr:cNvSpPr/>
      </xdr:nvSpPr>
      <xdr:spPr>
        <a:xfrm>
          <a:off x="171450" y="76200"/>
          <a:ext cx="4314825" cy="6067425"/>
        </a:xfrm>
        <a:prstGeom prst="rect">
          <a:avLst/>
        </a:prstGeom>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editAs="oneCell">
    <xdr:from>
      <xdr:col>5</xdr:col>
      <xdr:colOff>495300</xdr:colOff>
      <xdr:row>6</xdr:row>
      <xdr:rowOff>133349</xdr:rowOff>
    </xdr:from>
    <xdr:to>
      <xdr:col>15</xdr:col>
      <xdr:colOff>99055</xdr:colOff>
      <xdr:row>16</xdr:row>
      <xdr:rowOff>200396</xdr:rowOff>
    </xdr:to>
    <xdr:pic>
      <xdr:nvPicPr>
        <xdr:cNvPr id="4" name="図 3" descr="画面の領域"/>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924300" y="1085849"/>
          <a:ext cx="6461755" cy="2448297"/>
        </a:xfrm>
        <a:prstGeom prst="rect">
          <a:avLst/>
        </a:prstGeom>
      </xdr:spPr>
    </xdr:pic>
    <xdr:clientData/>
  </xdr:twoCellAnchor>
  <xdr:twoCellAnchor>
    <xdr:from>
      <xdr:col>4</xdr:col>
      <xdr:colOff>457200</xdr:colOff>
      <xdr:row>7</xdr:row>
      <xdr:rowOff>133350</xdr:rowOff>
    </xdr:from>
    <xdr:to>
      <xdr:col>10</xdr:col>
      <xdr:colOff>257175</xdr:colOff>
      <xdr:row>14</xdr:row>
      <xdr:rowOff>76200</xdr:rowOff>
    </xdr:to>
    <xdr:cxnSp macro="">
      <xdr:nvCxnSpPr>
        <xdr:cNvPr id="17" name="直線矢印コネクタ 16"/>
        <xdr:cNvCxnSpPr/>
      </xdr:nvCxnSpPr>
      <xdr:spPr>
        <a:xfrm>
          <a:off x="3200400" y="1323975"/>
          <a:ext cx="3914775" cy="1609725"/>
        </a:xfrm>
        <a:prstGeom prst="straightConnector1">
          <a:avLst/>
        </a:prstGeom>
        <a:ln w="57150" cap="flat">
          <a:solidFill>
            <a:srgbClr val="FF0000"/>
          </a:solidFill>
          <a:miter lim="800000"/>
          <a:headEnd w="med" len="lg"/>
          <a:tailEnd type="triangle" w="med"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400050</xdr:colOff>
      <xdr:row>13</xdr:row>
      <xdr:rowOff>85726</xdr:rowOff>
    </xdr:from>
    <xdr:to>
      <xdr:col>13</xdr:col>
      <xdr:colOff>66675</xdr:colOff>
      <xdr:row>16</xdr:row>
      <xdr:rowOff>152401</xdr:rowOff>
    </xdr:to>
    <xdr:sp macro="" textlink="">
      <xdr:nvSpPr>
        <xdr:cNvPr id="7" name="正方形/長方形 6"/>
        <xdr:cNvSpPr/>
      </xdr:nvSpPr>
      <xdr:spPr>
        <a:xfrm>
          <a:off x="7258050" y="2705101"/>
          <a:ext cx="1724025" cy="781050"/>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485776</xdr:colOff>
      <xdr:row>6</xdr:row>
      <xdr:rowOff>95249</xdr:rowOff>
    </xdr:from>
    <xdr:to>
      <xdr:col>15</xdr:col>
      <xdr:colOff>104776</xdr:colOff>
      <xdr:row>16</xdr:row>
      <xdr:rowOff>209550</xdr:rowOff>
    </xdr:to>
    <xdr:sp macro="" textlink="">
      <xdr:nvSpPr>
        <xdr:cNvPr id="25" name="正方形/長方形 24"/>
        <xdr:cNvSpPr/>
      </xdr:nvSpPr>
      <xdr:spPr>
        <a:xfrm>
          <a:off x="3914776" y="1047749"/>
          <a:ext cx="6477000" cy="2495551"/>
        </a:xfrm>
        <a:prstGeom prst="rect">
          <a:avLst/>
        </a:prstGeom>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7</xdr:col>
      <xdr:colOff>476249</xdr:colOff>
      <xdr:row>19</xdr:row>
      <xdr:rowOff>180975</xdr:rowOff>
    </xdr:from>
    <xdr:to>
      <xdr:col>13</xdr:col>
      <xdr:colOff>95250</xdr:colOff>
      <xdr:row>24</xdr:row>
      <xdr:rowOff>19050</xdr:rowOff>
    </xdr:to>
    <xdr:sp macro="" textlink="">
      <xdr:nvSpPr>
        <xdr:cNvPr id="34" name="線吹き出し 1 (枠付き) 33"/>
        <xdr:cNvSpPr/>
      </xdr:nvSpPr>
      <xdr:spPr>
        <a:xfrm>
          <a:off x="5276849" y="4229100"/>
          <a:ext cx="3733801" cy="1028700"/>
        </a:xfrm>
        <a:prstGeom prst="borderCallout1">
          <a:avLst>
            <a:gd name="adj1" fmla="val -4408"/>
            <a:gd name="adj2" fmla="val 42143"/>
            <a:gd name="adj3" fmla="val -94614"/>
            <a:gd name="adj4" fmla="val 61860"/>
          </a:avLst>
        </a:prstGeom>
        <a:solidFill>
          <a:srgbClr val="FFFFCC"/>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b="1">
              <a:latin typeface="メイリオ" panose="020B0604030504040204" pitchFamily="50" charset="-128"/>
              <a:ea typeface="メイリオ" panose="020B0604030504040204" pitchFamily="50" charset="-128"/>
            </a:rPr>
            <a:t>前年中の収入が”給与収入”のみのかたは、</a:t>
          </a:r>
          <a:endParaRPr kumimoji="1" lang="en-US" altLang="ja-JP" sz="1100" b="1">
            <a:latin typeface="メイリオ" panose="020B0604030504040204" pitchFamily="50" charset="-128"/>
            <a:ea typeface="メイリオ" panose="020B0604030504040204" pitchFamily="50" charset="-128"/>
          </a:endParaRPr>
        </a:p>
        <a:p>
          <a:pPr algn="l"/>
          <a:r>
            <a:rPr kumimoji="1" lang="ja-JP" altLang="en-US" sz="1100" b="1">
              <a:latin typeface="メイリオ" panose="020B0604030504040204" pitchFamily="50" charset="-128"/>
              <a:ea typeface="メイリオ" panose="020B0604030504040204" pitchFamily="50" charset="-128"/>
            </a:rPr>
            <a:t>「給与所得控除後の金額」を試算表の「総所得金額等」に入力してください。</a:t>
          </a:r>
        </a:p>
      </xdr:txBody>
    </xdr:sp>
    <xdr:clientData/>
  </xdr:twoCellAnchor>
  <xdr:twoCellAnchor>
    <xdr:from>
      <xdr:col>0</xdr:col>
      <xdr:colOff>323850</xdr:colOff>
      <xdr:row>0</xdr:row>
      <xdr:rowOff>47625</xdr:rowOff>
    </xdr:from>
    <xdr:to>
      <xdr:col>2</xdr:col>
      <xdr:colOff>419100</xdr:colOff>
      <xdr:row>1</xdr:row>
      <xdr:rowOff>219075</xdr:rowOff>
    </xdr:to>
    <xdr:sp macro="" textlink="">
      <xdr:nvSpPr>
        <xdr:cNvPr id="12" name="角丸四角形 11"/>
        <xdr:cNvSpPr/>
      </xdr:nvSpPr>
      <xdr:spPr>
        <a:xfrm>
          <a:off x="323850" y="47625"/>
          <a:ext cx="1466850" cy="409575"/>
        </a:xfrm>
        <a:prstGeom prst="roundRect">
          <a:avLst/>
        </a:prstGeom>
        <a:solidFill>
          <a:schemeClr val="accent1"/>
        </a:solidFill>
        <a:ln w="6350">
          <a:solidFill>
            <a:schemeClr val="accent1"/>
          </a:solidFill>
        </a:ln>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000" b="1">
              <a:latin typeface="メイリオ" panose="020B0604030504040204" pitchFamily="50" charset="-128"/>
              <a:ea typeface="メイリオ" panose="020B0604030504040204" pitchFamily="50" charset="-128"/>
            </a:rPr>
            <a:t>試算表へ戻る</a:t>
          </a:r>
          <a:endParaRPr kumimoji="1" lang="en-US" altLang="ja-JP" sz="1000" b="1">
            <a:latin typeface="メイリオ" panose="020B0604030504040204" pitchFamily="50" charset="-128"/>
            <a:ea typeface="メイリオ" panose="020B0604030504040204" pitchFamily="50"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8</xdr:col>
      <xdr:colOff>96029</xdr:colOff>
      <xdr:row>36</xdr:row>
      <xdr:rowOff>1130</xdr:rowOff>
    </xdr:to>
    <xdr:pic>
      <xdr:nvPicPr>
        <xdr:cNvPr id="4" name="図 3" descr="画面の領域"/>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5582429" cy="8097380"/>
        </a:xfrm>
        <a:prstGeom prst="rect">
          <a:avLst/>
        </a:prstGeom>
      </xdr:spPr>
    </xdr:pic>
    <xdr:clientData/>
  </xdr:twoCellAnchor>
  <xdr:twoCellAnchor editAs="oneCell">
    <xdr:from>
      <xdr:col>8</xdr:col>
      <xdr:colOff>342900</xdr:colOff>
      <xdr:row>3</xdr:row>
      <xdr:rowOff>38100</xdr:rowOff>
    </xdr:from>
    <xdr:to>
      <xdr:col>15</xdr:col>
      <xdr:colOff>56656</xdr:colOff>
      <xdr:row>18</xdr:row>
      <xdr:rowOff>191033</xdr:rowOff>
    </xdr:to>
    <xdr:pic>
      <xdr:nvPicPr>
        <xdr:cNvPr id="5" name="図 4" descr="画面の領域"/>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829300" y="752475"/>
          <a:ext cx="4514356" cy="3724808"/>
        </a:xfrm>
        <a:prstGeom prst="rect">
          <a:avLst/>
        </a:prstGeom>
      </xdr:spPr>
    </xdr:pic>
    <xdr:clientData/>
  </xdr:twoCellAnchor>
  <xdr:twoCellAnchor>
    <xdr:from>
      <xdr:col>0</xdr:col>
      <xdr:colOff>314325</xdr:colOff>
      <xdr:row>23</xdr:row>
      <xdr:rowOff>152400</xdr:rowOff>
    </xdr:from>
    <xdr:to>
      <xdr:col>3</xdr:col>
      <xdr:colOff>647700</xdr:colOff>
      <xdr:row>24</xdr:row>
      <xdr:rowOff>171450</xdr:rowOff>
    </xdr:to>
    <xdr:sp macro="" textlink="">
      <xdr:nvSpPr>
        <xdr:cNvPr id="6" name="フローチャート: 処理 5"/>
        <xdr:cNvSpPr/>
      </xdr:nvSpPr>
      <xdr:spPr>
        <a:xfrm>
          <a:off x="314325" y="5153025"/>
          <a:ext cx="2390775" cy="257175"/>
        </a:xfrm>
        <a:prstGeom prst="flowChartProcess">
          <a:avLst/>
        </a:prstGeom>
        <a:solidFill>
          <a:srgbClr val="FF0000">
            <a:alpha val="40000"/>
          </a:srgbClr>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638175</xdr:colOff>
      <xdr:row>16</xdr:row>
      <xdr:rowOff>200025</xdr:rowOff>
    </xdr:from>
    <xdr:to>
      <xdr:col>15</xdr:col>
      <xdr:colOff>28575</xdr:colOff>
      <xdr:row>18</xdr:row>
      <xdr:rowOff>161925</xdr:rowOff>
    </xdr:to>
    <xdr:sp macro="" textlink="">
      <xdr:nvSpPr>
        <xdr:cNvPr id="11" name="フローチャート: 処理 10"/>
        <xdr:cNvSpPr/>
      </xdr:nvSpPr>
      <xdr:spPr>
        <a:xfrm>
          <a:off x="6124575" y="4010025"/>
          <a:ext cx="4191000" cy="438150"/>
        </a:xfrm>
        <a:prstGeom prst="flowChartProcess">
          <a:avLst/>
        </a:prstGeom>
        <a:solidFill>
          <a:srgbClr val="FF0000">
            <a:alpha val="15000"/>
          </a:srgbClr>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3</xdr:col>
      <xdr:colOff>447676</xdr:colOff>
      <xdr:row>22</xdr:row>
      <xdr:rowOff>66675</xdr:rowOff>
    </xdr:from>
    <xdr:to>
      <xdr:col>4</xdr:col>
      <xdr:colOff>52570</xdr:colOff>
      <xdr:row>23</xdr:row>
      <xdr:rowOff>228600</xdr:rowOff>
    </xdr:to>
    <xdr:pic>
      <xdr:nvPicPr>
        <xdr:cNvPr id="13" name="図 12" descr="画面の領域"/>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505076" y="4829175"/>
          <a:ext cx="290694" cy="400050"/>
        </a:xfrm>
        <a:prstGeom prst="rect">
          <a:avLst/>
        </a:prstGeom>
      </xdr:spPr>
    </xdr:pic>
    <xdr:clientData/>
  </xdr:twoCellAnchor>
  <xdr:twoCellAnchor>
    <xdr:from>
      <xdr:col>4</xdr:col>
      <xdr:colOff>142875</xdr:colOff>
      <xdr:row>17</xdr:row>
      <xdr:rowOff>142876</xdr:rowOff>
    </xdr:from>
    <xdr:to>
      <xdr:col>8</xdr:col>
      <xdr:colOff>628650</xdr:colOff>
      <xdr:row>22</xdr:row>
      <xdr:rowOff>190500</xdr:rowOff>
    </xdr:to>
    <xdr:cxnSp macro="">
      <xdr:nvCxnSpPr>
        <xdr:cNvPr id="15" name="直線矢印コネクタ 14"/>
        <xdr:cNvCxnSpPr/>
      </xdr:nvCxnSpPr>
      <xdr:spPr>
        <a:xfrm flipV="1">
          <a:off x="2886075" y="3714751"/>
          <a:ext cx="3228975" cy="1238249"/>
        </a:xfrm>
        <a:prstGeom prst="straightConnector1">
          <a:avLst/>
        </a:prstGeom>
        <a:ln w="57150" cap="flat">
          <a:solidFill>
            <a:srgbClr val="FF0000"/>
          </a:solidFill>
          <a:miter lim="800000"/>
          <a:headEnd w="med" len="lg"/>
          <a:tailEnd type="triangle" w="med"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457200</xdr:colOff>
      <xdr:row>21</xdr:row>
      <xdr:rowOff>38100</xdr:rowOff>
    </xdr:from>
    <xdr:to>
      <xdr:col>15</xdr:col>
      <xdr:colOff>85725</xdr:colOff>
      <xdr:row>26</xdr:row>
      <xdr:rowOff>228601</xdr:rowOff>
    </xdr:to>
    <xdr:sp macro="" textlink="">
      <xdr:nvSpPr>
        <xdr:cNvPr id="20" name="線吹き出し 1 (枠付き) 19"/>
        <xdr:cNvSpPr/>
      </xdr:nvSpPr>
      <xdr:spPr>
        <a:xfrm>
          <a:off x="5943600" y="5038725"/>
          <a:ext cx="4429125" cy="1381126"/>
        </a:xfrm>
        <a:prstGeom prst="borderCallout1">
          <a:avLst>
            <a:gd name="adj1" fmla="val -4408"/>
            <a:gd name="adj2" fmla="val 44949"/>
            <a:gd name="adj3" fmla="val -68792"/>
            <a:gd name="adj4" fmla="val 57053"/>
          </a:avLst>
        </a:prstGeom>
        <a:solidFill>
          <a:srgbClr val="FFFFCC"/>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b="1">
              <a:latin typeface="メイリオ" panose="020B0604030504040204" pitchFamily="50" charset="-128"/>
              <a:ea typeface="メイリオ" panose="020B0604030504040204" pitchFamily="50" charset="-128"/>
            </a:rPr>
            <a:t>確定申告をされたかたは、「確定申告書 第一表」の</a:t>
          </a:r>
          <a:r>
            <a:rPr kumimoji="1" lang="ja-JP" altLang="en-US" sz="1400" b="1">
              <a:latin typeface="メイリオ" panose="020B0604030504040204" pitchFamily="50" charset="-128"/>
              <a:ea typeface="メイリオ" panose="020B0604030504040204" pitchFamily="50" charset="-128"/>
            </a:rPr>
            <a:t>⑫</a:t>
          </a:r>
          <a:r>
            <a:rPr kumimoji="1" lang="ja-JP" altLang="en-US" sz="1100" b="1">
              <a:latin typeface="メイリオ" panose="020B0604030504040204" pitchFamily="50" charset="-128"/>
              <a:ea typeface="メイリオ" panose="020B0604030504040204" pitchFamily="50" charset="-128"/>
            </a:rPr>
            <a:t>に記載されている金額を試算表の「総所得金額等」に入力してください。</a:t>
          </a:r>
          <a:endParaRPr kumimoji="1" lang="en-US" altLang="ja-JP" sz="1100" b="1">
            <a:latin typeface="メイリオ" panose="020B0604030504040204" pitchFamily="50" charset="-128"/>
            <a:ea typeface="メイリオ" panose="020B0604030504040204" pitchFamily="50" charset="-128"/>
          </a:endParaRPr>
        </a:p>
        <a:p>
          <a:pPr algn="l"/>
          <a:r>
            <a:rPr kumimoji="1" lang="en-US" altLang="ja-JP" sz="1100" b="1" u="sng">
              <a:solidFill>
                <a:sysClr val="windowText" lastClr="000000"/>
              </a:solidFill>
              <a:latin typeface="メイリオ" panose="020B0604030504040204" pitchFamily="50" charset="-128"/>
              <a:ea typeface="メイリオ" panose="020B0604030504040204" pitchFamily="50" charset="-128"/>
            </a:rPr>
            <a:t>※</a:t>
          </a:r>
          <a:r>
            <a:rPr kumimoji="1" lang="ja-JP" altLang="en-US" sz="1100" b="1" u="sng">
              <a:solidFill>
                <a:sysClr val="windowText" lastClr="000000"/>
              </a:solidFill>
              <a:latin typeface="メイリオ" panose="020B0604030504040204" pitchFamily="50" charset="-128"/>
              <a:ea typeface="メイリオ" panose="020B0604030504040204" pitchFamily="50" charset="-128"/>
            </a:rPr>
            <a:t>分離所得</a:t>
          </a:r>
          <a:r>
            <a:rPr kumimoji="1" lang="en-US" altLang="ja-JP" sz="1100" b="1" u="sng">
              <a:solidFill>
                <a:sysClr val="windowText" lastClr="000000"/>
              </a:solidFill>
              <a:latin typeface="メイリオ" panose="020B0604030504040204" pitchFamily="50" charset="-128"/>
              <a:ea typeface="メイリオ" panose="020B0604030504040204" pitchFamily="50" charset="-128"/>
            </a:rPr>
            <a:t>(</a:t>
          </a:r>
          <a:r>
            <a:rPr kumimoji="1" lang="ja-JP" altLang="en-US" sz="1100" b="1" u="sng">
              <a:solidFill>
                <a:sysClr val="windowText" lastClr="000000"/>
              </a:solidFill>
              <a:latin typeface="メイリオ" panose="020B0604030504040204" pitchFamily="50" charset="-128"/>
              <a:ea typeface="メイリオ" panose="020B0604030504040204" pitchFamily="50" charset="-128"/>
            </a:rPr>
            <a:t>第三表</a:t>
          </a:r>
          <a:r>
            <a:rPr kumimoji="1" lang="en-US" altLang="ja-JP" sz="1100" b="1" u="sng">
              <a:solidFill>
                <a:sysClr val="windowText" lastClr="000000"/>
              </a:solidFill>
              <a:latin typeface="メイリオ" panose="020B0604030504040204" pitchFamily="50" charset="-128"/>
              <a:ea typeface="メイリオ" panose="020B0604030504040204" pitchFamily="50" charset="-128"/>
            </a:rPr>
            <a:t>)</a:t>
          </a:r>
          <a:r>
            <a:rPr kumimoji="1" lang="ja-JP" altLang="en-US" sz="1100" b="1" u="sng">
              <a:solidFill>
                <a:sysClr val="windowText" lastClr="000000"/>
              </a:solidFill>
              <a:latin typeface="メイリオ" panose="020B0604030504040204" pitchFamily="50" charset="-128"/>
              <a:ea typeface="メイリオ" panose="020B0604030504040204" pitchFamily="50" charset="-128"/>
            </a:rPr>
            <a:t>があるかたは、試算表での計算はできません。国保年金課資格賦課係までお問い合わせください。</a:t>
          </a:r>
        </a:p>
      </xdr:txBody>
    </xdr:sp>
    <xdr:clientData/>
  </xdr:twoCellAnchor>
  <xdr:twoCellAnchor>
    <xdr:from>
      <xdr:col>0</xdr:col>
      <xdr:colOff>276225</xdr:colOff>
      <xdr:row>0</xdr:row>
      <xdr:rowOff>66675</xdr:rowOff>
    </xdr:from>
    <xdr:to>
      <xdr:col>2</xdr:col>
      <xdr:colOff>371475</xdr:colOff>
      <xdr:row>2</xdr:row>
      <xdr:rowOff>0</xdr:rowOff>
    </xdr:to>
    <xdr:sp macro="" textlink="">
      <xdr:nvSpPr>
        <xdr:cNvPr id="10" name="角丸四角形 9"/>
        <xdr:cNvSpPr/>
      </xdr:nvSpPr>
      <xdr:spPr>
        <a:xfrm>
          <a:off x="276225" y="66675"/>
          <a:ext cx="1466850" cy="409575"/>
        </a:xfrm>
        <a:prstGeom prst="roundRect">
          <a:avLst/>
        </a:prstGeom>
        <a:solidFill>
          <a:schemeClr val="accent1"/>
        </a:solidFill>
        <a:ln w="6350">
          <a:solidFill>
            <a:schemeClr val="accent1"/>
          </a:solidFill>
        </a:ln>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000" b="1">
              <a:latin typeface="メイリオ" panose="020B0604030504040204" pitchFamily="50" charset="-128"/>
              <a:ea typeface="メイリオ" panose="020B0604030504040204" pitchFamily="50" charset="-128"/>
            </a:rPr>
            <a:t>試算表へ戻る</a:t>
          </a:r>
          <a:endParaRPr kumimoji="1" lang="en-US" altLang="ja-JP" sz="1000" b="1">
            <a:latin typeface="メイリオ" panose="020B0604030504040204" pitchFamily="50" charset="-128"/>
            <a:ea typeface="メイリオ" panose="020B0604030504040204" pitchFamily="50"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9525</xdr:colOff>
      <xdr:row>2</xdr:row>
      <xdr:rowOff>142875</xdr:rowOff>
    </xdr:from>
    <xdr:to>
      <xdr:col>24</xdr:col>
      <xdr:colOff>153337</xdr:colOff>
      <xdr:row>11</xdr:row>
      <xdr:rowOff>38444</xdr:rowOff>
    </xdr:to>
    <xdr:pic>
      <xdr:nvPicPr>
        <xdr:cNvPr id="2" name="図 1" descr="画面の領域"/>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95275" y="714375"/>
          <a:ext cx="6716062" cy="2467319"/>
        </a:xfrm>
        <a:prstGeom prst="rect">
          <a:avLst/>
        </a:prstGeom>
      </xdr:spPr>
    </xdr:pic>
    <xdr:clientData/>
  </xdr:twoCellAnchor>
  <xdr:twoCellAnchor>
    <xdr:from>
      <xdr:col>2</xdr:col>
      <xdr:colOff>19050</xdr:colOff>
      <xdr:row>3</xdr:row>
      <xdr:rowOff>114300</xdr:rowOff>
    </xdr:from>
    <xdr:to>
      <xdr:col>2</xdr:col>
      <xdr:colOff>209550</xdr:colOff>
      <xdr:row>4</xdr:row>
      <xdr:rowOff>0</xdr:rowOff>
    </xdr:to>
    <xdr:sp macro="" textlink="">
      <xdr:nvSpPr>
        <xdr:cNvPr id="3" name="正方形/長方形 2"/>
        <xdr:cNvSpPr/>
      </xdr:nvSpPr>
      <xdr:spPr>
        <a:xfrm>
          <a:off x="704850" y="590550"/>
          <a:ext cx="190500" cy="123825"/>
        </a:xfrm>
        <a:prstGeom prst="rect">
          <a:avLst/>
        </a:prstGeom>
        <a:no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238125</xdr:colOff>
      <xdr:row>2</xdr:row>
      <xdr:rowOff>219075</xdr:rowOff>
    </xdr:from>
    <xdr:to>
      <xdr:col>3</xdr:col>
      <xdr:colOff>123824</xdr:colOff>
      <xdr:row>3</xdr:row>
      <xdr:rowOff>76200</xdr:rowOff>
    </xdr:to>
    <xdr:sp macro="" textlink="">
      <xdr:nvSpPr>
        <xdr:cNvPr id="4" name="正方形/長方形 3"/>
        <xdr:cNvSpPr/>
      </xdr:nvSpPr>
      <xdr:spPr>
        <a:xfrm>
          <a:off x="809625" y="790575"/>
          <a:ext cx="171449" cy="142875"/>
        </a:xfrm>
        <a:prstGeom prst="rect">
          <a:avLst/>
        </a:prstGeom>
        <a:solidFill>
          <a:sysClr val="window" lastClr="FFFFFF"/>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219074</xdr:colOff>
      <xdr:row>5</xdr:row>
      <xdr:rowOff>171450</xdr:rowOff>
    </xdr:from>
    <xdr:to>
      <xdr:col>14</xdr:col>
      <xdr:colOff>276225</xdr:colOff>
      <xdr:row>9</xdr:row>
      <xdr:rowOff>95250</xdr:rowOff>
    </xdr:to>
    <xdr:sp macro="" textlink="">
      <xdr:nvSpPr>
        <xdr:cNvPr id="5" name="正方形/長方形 4"/>
        <xdr:cNvSpPr/>
      </xdr:nvSpPr>
      <xdr:spPr>
        <a:xfrm>
          <a:off x="1647824" y="1600200"/>
          <a:ext cx="2628901" cy="1066800"/>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clientData/>
  </xdr:twoCellAnchor>
  <xdr:twoCellAnchor>
    <xdr:from>
      <xdr:col>9</xdr:col>
      <xdr:colOff>38101</xdr:colOff>
      <xdr:row>9</xdr:row>
      <xdr:rowOff>171450</xdr:rowOff>
    </xdr:from>
    <xdr:to>
      <xdr:col>9</xdr:col>
      <xdr:colOff>276225</xdr:colOff>
      <xdr:row>16</xdr:row>
      <xdr:rowOff>66675</xdr:rowOff>
    </xdr:to>
    <xdr:cxnSp macro="">
      <xdr:nvCxnSpPr>
        <xdr:cNvPr id="7" name="直線矢印コネクタ 6"/>
        <xdr:cNvCxnSpPr/>
      </xdr:nvCxnSpPr>
      <xdr:spPr>
        <a:xfrm flipH="1">
          <a:off x="2609851" y="2743200"/>
          <a:ext cx="238124" cy="1895475"/>
        </a:xfrm>
        <a:prstGeom prst="straightConnector1">
          <a:avLst/>
        </a:prstGeom>
        <a:ln w="38100">
          <a:solidFill>
            <a:srgbClr val="FF0000"/>
          </a:solidFill>
          <a:prstDash val="solid"/>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95250</xdr:colOff>
      <xdr:row>0</xdr:row>
      <xdr:rowOff>133350</xdr:rowOff>
    </xdr:from>
    <xdr:to>
      <xdr:col>6</xdr:col>
      <xdr:colOff>133350</xdr:colOff>
      <xdr:row>1</xdr:row>
      <xdr:rowOff>257175</xdr:rowOff>
    </xdr:to>
    <xdr:sp macro="" textlink="">
      <xdr:nvSpPr>
        <xdr:cNvPr id="9" name="角丸四角形 8"/>
        <xdr:cNvSpPr/>
      </xdr:nvSpPr>
      <xdr:spPr>
        <a:xfrm>
          <a:off x="381000" y="133350"/>
          <a:ext cx="1466850" cy="409575"/>
        </a:xfrm>
        <a:prstGeom prst="roundRect">
          <a:avLst/>
        </a:prstGeom>
        <a:solidFill>
          <a:schemeClr val="accent1"/>
        </a:solidFill>
        <a:ln w="6350">
          <a:solidFill>
            <a:schemeClr val="accent1"/>
          </a:solidFill>
        </a:ln>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000" b="1">
              <a:latin typeface="メイリオ" panose="020B0604030504040204" pitchFamily="50" charset="-128"/>
              <a:ea typeface="メイリオ" panose="020B0604030504040204" pitchFamily="50" charset="-128"/>
            </a:rPr>
            <a:t>試算表へ戻る</a:t>
          </a:r>
          <a:endParaRPr kumimoji="1" lang="en-US" altLang="ja-JP" sz="1000" b="1">
            <a:latin typeface="メイリオ" panose="020B0604030504040204" pitchFamily="50" charset="-128"/>
            <a:ea typeface="メイリオ" panose="020B0604030504040204" pitchFamily="50" charset="-128"/>
          </a:endParaRPr>
        </a:p>
      </xdr:txBody>
    </xdr:sp>
    <xdr:clientData/>
  </xdr:twoCellAnchor>
  <xdr:twoCellAnchor>
    <xdr:from>
      <xdr:col>15</xdr:col>
      <xdr:colOff>228601</xdr:colOff>
      <xdr:row>19</xdr:row>
      <xdr:rowOff>171452</xdr:rowOff>
    </xdr:from>
    <xdr:to>
      <xdr:col>27</xdr:col>
      <xdr:colOff>228601</xdr:colOff>
      <xdr:row>23</xdr:row>
      <xdr:rowOff>85726</xdr:rowOff>
    </xdr:to>
    <xdr:sp macro="" textlink="">
      <xdr:nvSpPr>
        <xdr:cNvPr id="13" name="線吹き出し 1 (枠付き) 12"/>
        <xdr:cNvSpPr/>
      </xdr:nvSpPr>
      <xdr:spPr>
        <a:xfrm>
          <a:off x="4514851" y="5600702"/>
          <a:ext cx="3429000" cy="1057274"/>
        </a:xfrm>
        <a:prstGeom prst="borderCallout1">
          <a:avLst>
            <a:gd name="adj1" fmla="val -4408"/>
            <a:gd name="adj2" fmla="val 42143"/>
            <a:gd name="adj3" fmla="val -61208"/>
            <a:gd name="adj4" fmla="val 14065"/>
          </a:avLst>
        </a:prstGeom>
        <a:solidFill>
          <a:srgbClr val="FFFFCC"/>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b="1">
              <a:latin typeface="メイリオ" panose="020B0604030504040204" pitchFamily="50" charset="-128"/>
              <a:ea typeface="メイリオ" panose="020B0604030504040204" pitchFamily="50" charset="-128"/>
            </a:rPr>
            <a:t>前年中の収入が”年金収入”のみのかたは、</a:t>
          </a:r>
          <a:endParaRPr kumimoji="1" lang="en-US" altLang="ja-JP" sz="1100" b="1">
            <a:latin typeface="メイリオ" panose="020B0604030504040204" pitchFamily="50" charset="-128"/>
            <a:ea typeface="メイリオ" panose="020B0604030504040204" pitchFamily="50" charset="-128"/>
          </a:endParaRPr>
        </a:p>
        <a:p>
          <a:pPr algn="l"/>
          <a:r>
            <a:rPr kumimoji="1" lang="ja-JP" altLang="en-US" sz="1100" b="1">
              <a:latin typeface="メイリオ" panose="020B0604030504040204" pitchFamily="50" charset="-128"/>
              <a:ea typeface="メイリオ" panose="020B0604030504040204" pitchFamily="50" charset="-128"/>
            </a:rPr>
            <a:t>ここに表示された所得金額を、</a:t>
          </a:r>
          <a:endParaRPr kumimoji="1" lang="en-US" altLang="ja-JP" sz="1100" b="1">
            <a:latin typeface="メイリオ" panose="020B0604030504040204" pitchFamily="50" charset="-128"/>
            <a:ea typeface="メイリオ" panose="020B0604030504040204" pitchFamily="50" charset="-128"/>
          </a:endParaRPr>
        </a:p>
        <a:p>
          <a:pPr algn="l"/>
          <a:r>
            <a:rPr kumimoji="1" lang="ja-JP" altLang="en-US" sz="1100" b="1">
              <a:latin typeface="メイリオ" panose="020B0604030504040204" pitchFamily="50" charset="-128"/>
              <a:ea typeface="メイリオ" panose="020B0604030504040204" pitchFamily="50" charset="-128"/>
            </a:rPr>
            <a:t>試算表の「総所得金額等」に入力してください。</a:t>
          </a:r>
        </a:p>
      </xdr:txBody>
    </xdr:sp>
    <xdr:clientData/>
  </xdr:twoCellAnchor>
  <xdr:twoCellAnchor>
    <xdr:from>
      <xdr:col>0</xdr:col>
      <xdr:colOff>123825</xdr:colOff>
      <xdr:row>12</xdr:row>
      <xdr:rowOff>104775</xdr:rowOff>
    </xdr:from>
    <xdr:to>
      <xdr:col>8</xdr:col>
      <xdr:colOff>9525</xdr:colOff>
      <xdr:row>15</xdr:row>
      <xdr:rowOff>57150</xdr:rowOff>
    </xdr:to>
    <xdr:sp macro="" textlink="">
      <xdr:nvSpPr>
        <xdr:cNvPr id="15" name="角丸四角形吹き出し 14"/>
        <xdr:cNvSpPr/>
      </xdr:nvSpPr>
      <xdr:spPr>
        <a:xfrm>
          <a:off x="123825" y="3533775"/>
          <a:ext cx="2171700" cy="809625"/>
        </a:xfrm>
        <a:prstGeom prst="wedgeRoundRectCallout">
          <a:avLst>
            <a:gd name="adj1" fmla="val -18700"/>
            <a:gd name="adj2" fmla="val 88395"/>
            <a:gd name="adj3" fmla="val 16667"/>
          </a:avLst>
        </a:prstGeom>
        <a:solidFill>
          <a:schemeClr val="accent1"/>
        </a:solidFill>
        <a:ln w="635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latin typeface="メイリオ" panose="020B0604030504040204" pitchFamily="50" charset="-128"/>
              <a:ea typeface="メイリオ" panose="020B0604030504040204" pitchFamily="50" charset="-128"/>
            </a:rPr>
            <a:t>①　年齢を選択</a:t>
          </a:r>
          <a:endParaRPr kumimoji="1" lang="en-US" altLang="ja-JP" sz="1100" b="1">
            <a:latin typeface="メイリオ" panose="020B0604030504040204" pitchFamily="50" charset="-128"/>
            <a:ea typeface="メイリオ" panose="020B0604030504040204" pitchFamily="50" charset="-128"/>
          </a:endParaRPr>
        </a:p>
        <a:p>
          <a:pPr algn="l"/>
          <a:r>
            <a:rPr kumimoji="1" lang="en-US" altLang="ja-JP" sz="1100" b="1">
              <a:latin typeface="メイリオ" panose="020B0604030504040204" pitchFamily="50" charset="-128"/>
              <a:ea typeface="メイリオ" panose="020B0604030504040204" pitchFamily="50" charset="-128"/>
            </a:rPr>
            <a:t>※</a:t>
          </a:r>
          <a:r>
            <a:rPr kumimoji="1" lang="ja-JP" altLang="en-US" sz="1100" b="1">
              <a:latin typeface="メイリオ" panose="020B0604030504040204" pitchFamily="50" charset="-128"/>
              <a:ea typeface="メイリオ" panose="020B0604030504040204" pitchFamily="50" charset="-128"/>
            </a:rPr>
            <a:t>令和</a:t>
          </a:r>
          <a:r>
            <a:rPr kumimoji="1" lang="en-US" altLang="ja-JP" sz="1100" b="1">
              <a:latin typeface="メイリオ" panose="020B0604030504040204" pitchFamily="50" charset="-128"/>
              <a:ea typeface="メイリオ" panose="020B0604030504040204" pitchFamily="50" charset="-128"/>
            </a:rPr>
            <a:t>5</a:t>
          </a:r>
          <a:r>
            <a:rPr kumimoji="1" lang="ja-JP" altLang="en-US" sz="1100" b="1">
              <a:latin typeface="メイリオ" panose="020B0604030504040204" pitchFamily="50" charset="-128"/>
              <a:ea typeface="メイリオ" panose="020B0604030504040204" pitchFamily="50" charset="-128"/>
            </a:rPr>
            <a:t>年</a:t>
          </a:r>
          <a:r>
            <a:rPr kumimoji="1" lang="en-US" altLang="ja-JP" sz="1100" b="1">
              <a:latin typeface="メイリオ" panose="020B0604030504040204" pitchFamily="50" charset="-128"/>
              <a:ea typeface="メイリオ" panose="020B0604030504040204" pitchFamily="50" charset="-128"/>
            </a:rPr>
            <a:t>1</a:t>
          </a:r>
          <a:r>
            <a:rPr kumimoji="1" lang="ja-JP" altLang="en-US" sz="1100" b="1">
              <a:latin typeface="メイリオ" panose="020B0604030504040204" pitchFamily="50" charset="-128"/>
              <a:ea typeface="メイリオ" panose="020B0604030504040204" pitchFamily="50" charset="-128"/>
            </a:rPr>
            <a:t>月</a:t>
          </a:r>
          <a:r>
            <a:rPr kumimoji="1" lang="en-US" altLang="ja-JP" sz="1100" b="1">
              <a:latin typeface="メイリオ" panose="020B0604030504040204" pitchFamily="50" charset="-128"/>
              <a:ea typeface="メイリオ" panose="020B0604030504040204" pitchFamily="50" charset="-128"/>
            </a:rPr>
            <a:t>1</a:t>
          </a:r>
          <a:r>
            <a:rPr kumimoji="1" lang="ja-JP" altLang="en-US" sz="1100" b="1">
              <a:latin typeface="メイリオ" panose="020B0604030504040204" pitchFamily="50" charset="-128"/>
              <a:ea typeface="メイリオ" panose="020B0604030504040204" pitchFamily="50" charset="-128"/>
            </a:rPr>
            <a:t>日時点の年齢</a:t>
          </a:r>
        </a:p>
      </xdr:txBody>
    </xdr:sp>
    <xdr:clientData/>
  </xdr:twoCellAnchor>
  <xdr:twoCellAnchor>
    <xdr:from>
      <xdr:col>10</xdr:col>
      <xdr:colOff>161924</xdr:colOff>
      <xdr:row>12</xdr:row>
      <xdr:rowOff>9525</xdr:rowOff>
    </xdr:from>
    <xdr:to>
      <xdr:col>21</xdr:col>
      <xdr:colOff>95250</xdr:colOff>
      <xdr:row>15</xdr:row>
      <xdr:rowOff>28576</xdr:rowOff>
    </xdr:to>
    <xdr:sp macro="" textlink="">
      <xdr:nvSpPr>
        <xdr:cNvPr id="17" name="角丸四角形吹き出し 16"/>
        <xdr:cNvSpPr/>
      </xdr:nvSpPr>
      <xdr:spPr>
        <a:xfrm>
          <a:off x="3019424" y="3438525"/>
          <a:ext cx="3076576" cy="876301"/>
        </a:xfrm>
        <a:prstGeom prst="wedgeRoundRectCallout">
          <a:avLst>
            <a:gd name="adj1" fmla="val -43979"/>
            <a:gd name="adj2" fmla="val 104078"/>
            <a:gd name="adj3" fmla="val 16667"/>
          </a:avLst>
        </a:prstGeom>
        <a:solidFill>
          <a:schemeClr val="accent1"/>
        </a:solidFill>
        <a:ln w="635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latin typeface="メイリオ" panose="020B0604030504040204" pitchFamily="50" charset="-128"/>
              <a:ea typeface="メイリオ" panose="020B0604030504040204" pitchFamily="50" charset="-128"/>
            </a:rPr>
            <a:t>②　支払金額を入力</a:t>
          </a:r>
          <a:endParaRPr kumimoji="1" lang="en-US" altLang="ja-JP" sz="1100" b="1">
            <a:latin typeface="メイリオ" panose="020B0604030504040204" pitchFamily="50" charset="-128"/>
            <a:ea typeface="メイリオ" panose="020B0604030504040204" pitchFamily="50" charset="-128"/>
          </a:endParaRPr>
        </a:p>
        <a:p>
          <a:pPr algn="l"/>
          <a:r>
            <a:rPr kumimoji="1" lang="en-US" altLang="ja-JP" sz="1100" b="1">
              <a:latin typeface="メイリオ" panose="020B0604030504040204" pitchFamily="50" charset="-128"/>
              <a:ea typeface="メイリオ" panose="020B0604030504040204" pitchFamily="50" charset="-128"/>
            </a:rPr>
            <a:t>(</a:t>
          </a:r>
          <a:r>
            <a:rPr kumimoji="1" lang="ja-JP" altLang="en-US" sz="1100" b="1">
              <a:latin typeface="メイリオ" panose="020B0604030504040204" pitchFamily="50" charset="-128"/>
              <a:ea typeface="メイリオ" panose="020B0604030504040204" pitchFamily="50" charset="-128"/>
            </a:rPr>
            <a:t>上の図の赤枠の中の金額を入力します。</a:t>
          </a:r>
          <a:r>
            <a:rPr kumimoji="1" lang="en-US" altLang="ja-JP" sz="1100" b="1">
              <a:latin typeface="メイリオ" panose="020B0604030504040204" pitchFamily="50" charset="-128"/>
              <a:ea typeface="メイリオ" panose="020B0604030504040204" pitchFamily="50" charset="-128"/>
            </a:rPr>
            <a:t>)</a:t>
          </a:r>
          <a:r>
            <a:rPr kumimoji="1" lang="ja-JP" altLang="en-US" sz="1100" b="1">
              <a:latin typeface="メイリオ" panose="020B0604030504040204" pitchFamily="50" charset="-128"/>
              <a:ea typeface="メイリオ" panose="020B0604030504040204" pitchFamily="50" charset="-128"/>
            </a:rPr>
            <a:t>　</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57150</xdr:colOff>
      <xdr:row>0</xdr:row>
      <xdr:rowOff>66675</xdr:rowOff>
    </xdr:from>
    <xdr:to>
      <xdr:col>3</xdr:col>
      <xdr:colOff>152400</xdr:colOff>
      <xdr:row>0</xdr:row>
      <xdr:rowOff>476250</xdr:rowOff>
    </xdr:to>
    <xdr:sp macro="" textlink="">
      <xdr:nvSpPr>
        <xdr:cNvPr id="8" name="角丸四角形 7"/>
        <xdr:cNvSpPr/>
      </xdr:nvSpPr>
      <xdr:spPr>
        <a:xfrm>
          <a:off x="228600" y="66675"/>
          <a:ext cx="1466850" cy="409575"/>
        </a:xfrm>
        <a:prstGeom prst="roundRect">
          <a:avLst/>
        </a:prstGeom>
        <a:solidFill>
          <a:schemeClr val="accent1"/>
        </a:solidFill>
        <a:ln w="6350">
          <a:solidFill>
            <a:schemeClr val="accent1"/>
          </a:solidFill>
        </a:ln>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000" b="1">
              <a:latin typeface="メイリオ" panose="020B0604030504040204" pitchFamily="50" charset="-128"/>
              <a:ea typeface="メイリオ" panose="020B0604030504040204" pitchFamily="50" charset="-128"/>
            </a:rPr>
            <a:t>試算表へ戻る</a:t>
          </a:r>
          <a:endParaRPr kumimoji="1" lang="en-US" altLang="ja-JP" sz="1000" b="1">
            <a:latin typeface="メイリオ" panose="020B0604030504040204" pitchFamily="50" charset="-128"/>
            <a:ea typeface="メイリオ"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chemeClr val="accent1"/>
        </a:solidFill>
        <a:ln w="6350">
          <a:solidFill>
            <a:schemeClr val="accent1"/>
          </a:solidFill>
        </a:ln>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Relationships xmlns="http://schemas.openxmlformats.org/package/2006/relationships"><Relationship Id="rId2" Type="http://schemas.openxmlformats.org/officeDocument/2006/relationships/drawing" Target="../drawings/drawing1.xml" /><Relationship Id="rId1" Type="http://schemas.openxmlformats.org/officeDocument/2006/relationships/printerSettings" Target="../printerSettings/printerSettings1.bin" /></Relationships>
</file>

<file path=xl/worksheets/_rels/sheet2.xml.rels>&#65279;<?xml version="1.0" encoding="UTF-8" standalone="yes"?><Relationships xmlns="http://schemas.openxmlformats.org/package/2006/relationships"><Relationship Id="rId2" Type="http://schemas.openxmlformats.org/officeDocument/2006/relationships/drawing" Target="../drawings/drawing2.xml" /><Relationship Id="rId1" Type="http://schemas.openxmlformats.org/officeDocument/2006/relationships/printerSettings" Target="../printerSettings/printerSettings2.bin" /></Relationships>
</file>

<file path=xl/worksheets/_rels/sheet3.xml.rels>&#65279;<?xml version="1.0" encoding="UTF-8" standalone="yes"?><Relationships xmlns="http://schemas.openxmlformats.org/package/2006/relationships"><Relationship Id="rId1" Type="http://schemas.openxmlformats.org/officeDocument/2006/relationships/drawing" Target="../drawings/drawing3.xml" /></Relationships>
</file>

<file path=xl/worksheets/_rels/sheet4.xml.rels>&#65279;<?xml version="1.0" encoding="UTF-8" standalone="yes"?><Relationships xmlns="http://schemas.openxmlformats.org/package/2006/relationships"><Relationship Id="rId2" Type="http://schemas.openxmlformats.org/officeDocument/2006/relationships/drawing" Target="../drawings/drawing4.xml" /><Relationship Id="rId1" Type="http://schemas.openxmlformats.org/officeDocument/2006/relationships/printerSettings" Target="../printerSettings/printerSettings3.bin" /></Relationships>
</file>

<file path=xl/worksheets/_rels/sheet5.xml.rels>&#65279;<?xml version="1.0" encoding="UTF-8" standalone="yes"?><Relationships xmlns="http://schemas.openxmlformats.org/package/2006/relationships"><Relationship Id="rId2" Type="http://schemas.openxmlformats.org/officeDocument/2006/relationships/drawing" Target="../drawings/drawing5.xml" /><Relationship Id="rId1" Type="http://schemas.openxmlformats.org/officeDocument/2006/relationships/printerSettings" Target="../printerSettings/printerSettings4.bin" /></Relationships>
</file>

<file path=xl/worksheets/_rels/sheet6.xml.rels>&#65279;<?xml version="1.0" encoding="UTF-8" standalone="yes"?><Relationships xmlns="http://schemas.openxmlformats.org/package/2006/relationships"><Relationship Id="rId2" Type="http://schemas.openxmlformats.org/officeDocument/2006/relationships/drawing" Target="../drawings/drawing6.xml" /><Relationship Id="rId1" Type="http://schemas.openxmlformats.org/officeDocument/2006/relationships/printerSettings" Target="../printerSettings/printerSettings5.bin"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C1:AP27"/>
  <sheetViews>
    <sheetView showGridLines="0" showRowColHeaders="0" tabSelected="1" workbookViewId="0">
      <selection activeCell="G19" sqref="G19:J19"/>
    </sheetView>
  </sheetViews>
  <sheetFormatPr defaultColWidth="3.75" defaultRowHeight="22.5" customHeight="1" x14ac:dyDescent="0.4"/>
  <cols>
    <col min="1" max="1" width="1.875" style="1" customWidth="1"/>
    <col min="2" max="40" width="3.75" style="1"/>
    <col min="41" max="41" width="2.375" style="1" customWidth="1"/>
    <col min="42" max="16384" width="3.75" style="1"/>
  </cols>
  <sheetData>
    <row r="1" spans="3:42" ht="22.5" customHeight="1" x14ac:dyDescent="0.4">
      <c r="C1" s="79" t="s">
        <v>58</v>
      </c>
      <c r="D1" s="79"/>
      <c r="E1" s="79"/>
      <c r="F1" s="79"/>
      <c r="G1" s="79"/>
      <c r="H1" s="79"/>
      <c r="I1" s="79"/>
      <c r="J1" s="79"/>
      <c r="K1" s="79"/>
      <c r="L1" s="79"/>
      <c r="M1" s="79"/>
      <c r="N1" s="79"/>
      <c r="O1" s="79"/>
      <c r="P1" s="79"/>
    </row>
    <row r="2" spans="3:42" ht="27.75" customHeight="1" thickBot="1" x14ac:dyDescent="0.45">
      <c r="C2" s="79"/>
      <c r="D2" s="79"/>
      <c r="E2" s="79"/>
      <c r="F2" s="79"/>
      <c r="G2" s="79"/>
      <c r="H2" s="79"/>
      <c r="I2" s="79"/>
      <c r="J2" s="79"/>
      <c r="K2" s="79"/>
      <c r="L2" s="79"/>
      <c r="M2" s="79"/>
      <c r="N2" s="79"/>
      <c r="O2" s="79"/>
      <c r="P2" s="79"/>
    </row>
    <row r="3" spans="3:42" ht="22.5" customHeight="1" x14ac:dyDescent="0.4">
      <c r="C3" s="17"/>
      <c r="X3" s="63" t="s">
        <v>67</v>
      </c>
      <c r="Y3" s="64"/>
      <c r="Z3" s="64"/>
      <c r="AA3" s="64"/>
      <c r="AB3" s="64"/>
      <c r="AC3" s="64"/>
      <c r="AD3" s="64"/>
      <c r="AE3" s="64"/>
      <c r="AF3" s="64"/>
      <c r="AG3" s="64"/>
      <c r="AH3" s="64"/>
      <c r="AI3" s="64"/>
      <c r="AJ3" s="64"/>
      <c r="AK3" s="64"/>
      <c r="AL3" s="64"/>
      <c r="AM3" s="64"/>
      <c r="AN3" s="64"/>
      <c r="AO3" s="65"/>
      <c r="AP3" s="39"/>
    </row>
    <row r="4" spans="3:42" ht="22.5" customHeight="1" x14ac:dyDescent="0.4">
      <c r="C4" s="17" t="s">
        <v>54</v>
      </c>
      <c r="X4" s="66"/>
      <c r="Y4" s="67"/>
      <c r="Z4" s="67"/>
      <c r="AA4" s="67"/>
      <c r="AB4" s="67"/>
      <c r="AC4" s="67"/>
      <c r="AD4" s="67"/>
      <c r="AE4" s="67"/>
      <c r="AF4" s="67"/>
      <c r="AG4" s="67"/>
      <c r="AH4" s="67"/>
      <c r="AI4" s="67"/>
      <c r="AJ4" s="67"/>
      <c r="AK4" s="67"/>
      <c r="AL4" s="67"/>
      <c r="AM4" s="67"/>
      <c r="AN4" s="67"/>
      <c r="AO4" s="68"/>
    </row>
    <row r="5" spans="3:42" ht="22.5" customHeight="1" x14ac:dyDescent="0.4">
      <c r="C5" s="17" t="s">
        <v>41</v>
      </c>
      <c r="X5" s="66"/>
      <c r="Y5" s="67"/>
      <c r="Z5" s="67"/>
      <c r="AA5" s="67"/>
      <c r="AB5" s="67"/>
      <c r="AC5" s="67"/>
      <c r="AD5" s="67"/>
      <c r="AE5" s="67"/>
      <c r="AF5" s="67"/>
      <c r="AG5" s="67"/>
      <c r="AH5" s="67"/>
      <c r="AI5" s="67"/>
      <c r="AJ5" s="67"/>
      <c r="AK5" s="67"/>
      <c r="AL5" s="67"/>
      <c r="AM5" s="67"/>
      <c r="AN5" s="67"/>
      <c r="AO5" s="68"/>
    </row>
    <row r="6" spans="3:42" ht="22.5" customHeight="1" x14ac:dyDescent="0.4">
      <c r="C6" s="56" t="s">
        <v>50</v>
      </c>
      <c r="D6" s="56"/>
      <c r="E6" s="56"/>
      <c r="F6" s="56"/>
      <c r="G6" s="56"/>
      <c r="H6" s="56"/>
      <c r="I6" s="56"/>
      <c r="J6" s="56"/>
      <c r="K6" s="56"/>
      <c r="L6" s="56"/>
      <c r="M6" s="56"/>
      <c r="N6" s="56"/>
      <c r="O6" s="56"/>
      <c r="P6" s="56"/>
      <c r="Q6" s="56"/>
      <c r="R6" s="56"/>
      <c r="S6" s="56"/>
      <c r="T6" s="56"/>
      <c r="X6" s="66"/>
      <c r="Y6" s="67"/>
      <c r="Z6" s="67"/>
      <c r="AA6" s="67"/>
      <c r="AB6" s="67"/>
      <c r="AC6" s="67"/>
      <c r="AD6" s="67"/>
      <c r="AE6" s="67"/>
      <c r="AF6" s="67"/>
      <c r="AG6" s="67"/>
      <c r="AH6" s="67"/>
      <c r="AI6" s="67"/>
      <c r="AJ6" s="67"/>
      <c r="AK6" s="67"/>
      <c r="AL6" s="67"/>
      <c r="AM6" s="67"/>
      <c r="AN6" s="67"/>
      <c r="AO6" s="68"/>
    </row>
    <row r="7" spans="3:42" ht="22.5" customHeight="1" x14ac:dyDescent="0.4">
      <c r="C7" s="56"/>
      <c r="D7" s="56"/>
      <c r="E7" s="56"/>
      <c r="F7" s="56"/>
      <c r="G7" s="56"/>
      <c r="H7" s="56"/>
      <c r="I7" s="56"/>
      <c r="J7" s="56"/>
      <c r="K7" s="56"/>
      <c r="L7" s="56"/>
      <c r="M7" s="56"/>
      <c r="N7" s="56"/>
      <c r="O7" s="56"/>
      <c r="P7" s="56"/>
      <c r="Q7" s="56"/>
      <c r="R7" s="56"/>
      <c r="S7" s="56"/>
      <c r="T7" s="56"/>
      <c r="X7" s="66"/>
      <c r="Y7" s="67"/>
      <c r="Z7" s="67"/>
      <c r="AA7" s="67"/>
      <c r="AB7" s="67"/>
      <c r="AC7" s="67"/>
      <c r="AD7" s="67"/>
      <c r="AE7" s="67"/>
      <c r="AF7" s="67"/>
      <c r="AG7" s="67"/>
      <c r="AH7" s="67"/>
      <c r="AI7" s="67"/>
      <c r="AJ7" s="67"/>
      <c r="AK7" s="67"/>
      <c r="AL7" s="67"/>
      <c r="AM7" s="67"/>
      <c r="AN7" s="67"/>
      <c r="AO7" s="68"/>
    </row>
    <row r="8" spans="3:42" ht="22.5" customHeight="1" x14ac:dyDescent="0.4">
      <c r="C8" s="56"/>
      <c r="D8" s="56"/>
      <c r="E8" s="56"/>
      <c r="F8" s="56"/>
      <c r="G8" s="56"/>
      <c r="H8" s="56"/>
      <c r="I8" s="56"/>
      <c r="J8" s="56"/>
      <c r="K8" s="56"/>
      <c r="L8" s="56"/>
      <c r="M8" s="56"/>
      <c r="N8" s="56"/>
      <c r="O8" s="56"/>
      <c r="P8" s="56"/>
      <c r="Q8" s="56"/>
      <c r="R8" s="56"/>
      <c r="S8" s="56"/>
      <c r="T8" s="56"/>
      <c r="X8" s="66"/>
      <c r="Y8" s="67"/>
      <c r="Z8" s="67"/>
      <c r="AA8" s="67"/>
      <c r="AB8" s="67"/>
      <c r="AC8" s="67"/>
      <c r="AD8" s="67"/>
      <c r="AE8" s="67"/>
      <c r="AF8" s="67"/>
      <c r="AG8" s="67"/>
      <c r="AH8" s="67"/>
      <c r="AI8" s="67"/>
      <c r="AJ8" s="67"/>
      <c r="AK8" s="67"/>
      <c r="AL8" s="67"/>
      <c r="AM8" s="67"/>
      <c r="AN8" s="67"/>
      <c r="AO8" s="68"/>
    </row>
    <row r="9" spans="3:42" ht="22.5" customHeight="1" x14ac:dyDescent="0.4">
      <c r="X9" s="66"/>
      <c r="Y9" s="67"/>
      <c r="Z9" s="67"/>
      <c r="AA9" s="67"/>
      <c r="AB9" s="67"/>
      <c r="AC9" s="67"/>
      <c r="AD9" s="67"/>
      <c r="AE9" s="67"/>
      <c r="AF9" s="67"/>
      <c r="AG9" s="67"/>
      <c r="AH9" s="67"/>
      <c r="AI9" s="67"/>
      <c r="AJ9" s="67"/>
      <c r="AK9" s="67"/>
      <c r="AL9" s="67"/>
      <c r="AM9" s="67"/>
      <c r="AN9" s="67"/>
      <c r="AO9" s="68"/>
    </row>
    <row r="10" spans="3:42" ht="22.5" customHeight="1" x14ac:dyDescent="0.4">
      <c r="X10" s="66"/>
      <c r="Y10" s="67"/>
      <c r="Z10" s="67"/>
      <c r="AA10" s="67"/>
      <c r="AB10" s="67"/>
      <c r="AC10" s="67"/>
      <c r="AD10" s="67"/>
      <c r="AE10" s="67"/>
      <c r="AF10" s="67"/>
      <c r="AG10" s="67"/>
      <c r="AH10" s="67"/>
      <c r="AI10" s="67"/>
      <c r="AJ10" s="67"/>
      <c r="AK10" s="67"/>
      <c r="AL10" s="67"/>
      <c r="AM10" s="67"/>
      <c r="AN10" s="67"/>
      <c r="AO10" s="68"/>
    </row>
    <row r="11" spans="3:42" ht="22.5" customHeight="1" x14ac:dyDescent="0.4">
      <c r="X11" s="66"/>
      <c r="Y11" s="67"/>
      <c r="Z11" s="67"/>
      <c r="AA11" s="67"/>
      <c r="AB11" s="67"/>
      <c r="AC11" s="67"/>
      <c r="AD11" s="67"/>
      <c r="AE11" s="67"/>
      <c r="AF11" s="67"/>
      <c r="AG11" s="67"/>
      <c r="AH11" s="67"/>
      <c r="AI11" s="67"/>
      <c r="AJ11" s="67"/>
      <c r="AK11" s="67"/>
      <c r="AL11" s="67"/>
      <c r="AM11" s="67"/>
      <c r="AN11" s="67"/>
      <c r="AO11" s="68"/>
    </row>
    <row r="12" spans="3:42" ht="22.5" customHeight="1" thickBot="1" x14ac:dyDescent="0.45">
      <c r="W12" s="47"/>
      <c r="X12" s="69"/>
      <c r="Y12" s="70"/>
      <c r="Z12" s="70"/>
      <c r="AA12" s="70"/>
      <c r="AB12" s="70"/>
      <c r="AC12" s="70"/>
      <c r="AD12" s="70"/>
      <c r="AE12" s="70"/>
      <c r="AF12" s="70"/>
      <c r="AG12" s="70"/>
      <c r="AH12" s="70"/>
      <c r="AI12" s="70"/>
      <c r="AJ12" s="70"/>
      <c r="AK12" s="70"/>
      <c r="AL12" s="70"/>
      <c r="AM12" s="70"/>
      <c r="AN12" s="70"/>
      <c r="AO12" s="71"/>
    </row>
    <row r="13" spans="3:42" ht="22.5" customHeight="1" x14ac:dyDescent="0.4">
      <c r="Y13" s="47"/>
      <c r="Z13" s="47"/>
      <c r="AA13" s="47"/>
      <c r="AB13" s="47"/>
      <c r="AC13" s="47"/>
      <c r="AD13" s="47"/>
      <c r="AE13" s="47"/>
      <c r="AF13" s="47"/>
      <c r="AG13" s="47"/>
      <c r="AH13" s="47"/>
      <c r="AI13" s="47"/>
      <c r="AJ13" s="47"/>
      <c r="AK13" s="47"/>
      <c r="AL13" s="47"/>
      <c r="AM13" s="47"/>
    </row>
    <row r="14" spans="3:42" ht="18" customHeight="1" x14ac:dyDescent="0.4">
      <c r="W14" s="37"/>
      <c r="Y14" s="39"/>
      <c r="Z14" s="39"/>
      <c r="AA14" s="39"/>
      <c r="AB14" s="39"/>
      <c r="AC14" s="39"/>
      <c r="AD14" s="39"/>
      <c r="AE14" s="39"/>
      <c r="AF14" s="39"/>
      <c r="AG14" s="39"/>
      <c r="AH14" s="39"/>
      <c r="AI14" s="39"/>
      <c r="AJ14" s="39"/>
    </row>
    <row r="15" spans="3:42" ht="22.5" customHeight="1" x14ac:dyDescent="0.4">
      <c r="Z15" s="40"/>
      <c r="AA15" s="40"/>
      <c r="AB15" s="40"/>
      <c r="AC15" s="40"/>
      <c r="AD15" s="40"/>
      <c r="AE15" s="40"/>
      <c r="AF15" s="40"/>
      <c r="AG15" s="40"/>
      <c r="AH15" s="40"/>
      <c r="AI15" s="40"/>
      <c r="AJ15" s="40"/>
      <c r="AK15" s="40"/>
      <c r="AL15" s="41"/>
      <c r="AM15" s="40"/>
      <c r="AN15" s="40"/>
    </row>
    <row r="16" spans="3:42" ht="22.5" customHeight="1" x14ac:dyDescent="0.4">
      <c r="C16" s="50"/>
      <c r="D16" s="82" t="s">
        <v>59</v>
      </c>
      <c r="E16" s="82"/>
      <c r="F16" s="82"/>
      <c r="G16" s="82"/>
      <c r="Z16" s="41"/>
      <c r="AA16" s="74" t="s">
        <v>42</v>
      </c>
      <c r="AB16" s="74"/>
      <c r="AC16" s="74"/>
      <c r="AD16" s="74"/>
      <c r="AE16" s="74"/>
      <c r="AF16" s="74"/>
      <c r="AG16" s="74"/>
      <c r="AH16" s="74"/>
      <c r="AI16" s="74"/>
      <c r="AJ16" s="74"/>
      <c r="AK16" s="74"/>
      <c r="AL16" s="74"/>
      <c r="AM16" s="74"/>
      <c r="AN16" s="41"/>
    </row>
    <row r="17" spans="3:40" ht="22.5" customHeight="1" thickBot="1" x14ac:dyDescent="0.45">
      <c r="C17" s="50"/>
      <c r="D17" s="82"/>
      <c r="E17" s="82"/>
      <c r="F17" s="82"/>
      <c r="G17" s="82"/>
      <c r="Z17" s="41"/>
      <c r="AA17" s="41"/>
      <c r="AB17" s="41"/>
      <c r="AC17" s="41"/>
      <c r="AD17" s="41"/>
      <c r="AE17" s="75" t="s">
        <v>44</v>
      </c>
      <c r="AF17" s="75"/>
      <c r="AG17" s="75"/>
      <c r="AH17" s="77" t="str">
        <f>IF(試算表詳細!U29=0,"",試算表詳細!U29)</f>
        <v/>
      </c>
      <c r="AI17" s="77"/>
      <c r="AJ17" s="77"/>
      <c r="AK17" s="77"/>
      <c r="AL17" s="77"/>
      <c r="AM17" s="42" t="s">
        <v>43</v>
      </c>
      <c r="AN17" s="41"/>
    </row>
    <row r="18" spans="3:40" ht="22.5" customHeight="1" thickBot="1" x14ac:dyDescent="0.55000000000000004">
      <c r="G18" s="60" t="s">
        <v>64</v>
      </c>
      <c r="H18" s="61"/>
      <c r="I18" s="61"/>
      <c r="J18" s="62"/>
      <c r="K18" s="57" t="s">
        <v>65</v>
      </c>
      <c r="L18" s="58"/>
      <c r="M18" s="58"/>
      <c r="N18" s="58"/>
      <c r="O18" s="58"/>
      <c r="P18" s="58"/>
      <c r="Q18" s="58"/>
      <c r="R18" s="59"/>
      <c r="Z18" s="41"/>
      <c r="AA18" s="41"/>
      <c r="AB18" s="41"/>
      <c r="AC18" s="41"/>
      <c r="AD18" s="41"/>
      <c r="AE18" s="75" t="s">
        <v>45</v>
      </c>
      <c r="AF18" s="75"/>
      <c r="AG18" s="75"/>
      <c r="AH18" s="78" t="str">
        <f>IFERROR(ROUNDDOWN(AH17/12,0),"")</f>
        <v/>
      </c>
      <c r="AI18" s="78"/>
      <c r="AJ18" s="78"/>
      <c r="AK18" s="78"/>
      <c r="AL18" s="78"/>
      <c r="AM18" s="43" t="s">
        <v>43</v>
      </c>
      <c r="AN18" s="41"/>
    </row>
    <row r="19" spans="3:40" ht="22.5" customHeight="1" thickBot="1" x14ac:dyDescent="0.45">
      <c r="D19" s="60" t="s">
        <v>60</v>
      </c>
      <c r="E19" s="61"/>
      <c r="F19" s="61"/>
      <c r="G19" s="53"/>
      <c r="H19" s="54"/>
      <c r="I19" s="54"/>
      <c r="J19" s="55"/>
      <c r="K19" s="80"/>
      <c r="L19" s="81"/>
      <c r="M19" s="81"/>
      <c r="N19" s="81"/>
      <c r="O19" s="81"/>
      <c r="P19" s="81"/>
      <c r="Q19" s="81"/>
      <c r="R19" s="48" t="s">
        <v>63</v>
      </c>
      <c r="Z19" s="41"/>
      <c r="AA19" s="41"/>
      <c r="AB19" s="41"/>
      <c r="AC19" s="41"/>
      <c r="AD19" s="41"/>
      <c r="AE19" s="41"/>
      <c r="AF19" s="41"/>
      <c r="AG19" s="41"/>
      <c r="AH19" s="41"/>
      <c r="AI19" s="41"/>
      <c r="AJ19" s="41"/>
      <c r="AK19" s="41"/>
      <c r="AL19" s="41"/>
      <c r="AM19" s="41"/>
      <c r="AN19" s="41"/>
    </row>
    <row r="20" spans="3:40" ht="22.5" customHeight="1" thickBot="1" x14ac:dyDescent="0.45">
      <c r="D20" s="60" t="s">
        <v>61</v>
      </c>
      <c r="E20" s="61"/>
      <c r="F20" s="61"/>
      <c r="G20" s="53"/>
      <c r="H20" s="54"/>
      <c r="I20" s="54"/>
      <c r="J20" s="55"/>
      <c r="K20" s="80"/>
      <c r="L20" s="81"/>
      <c r="M20" s="81"/>
      <c r="N20" s="81"/>
      <c r="O20" s="81"/>
      <c r="P20" s="81"/>
      <c r="Q20" s="81"/>
      <c r="R20" s="48" t="s">
        <v>63</v>
      </c>
      <c r="Z20" s="41"/>
      <c r="AA20" s="49" t="s">
        <v>55</v>
      </c>
      <c r="AB20" s="49"/>
      <c r="AC20" s="49"/>
      <c r="AD20" s="49"/>
      <c r="AE20" s="49"/>
      <c r="AF20" s="49"/>
      <c r="AG20" s="49"/>
      <c r="AH20" s="49"/>
      <c r="AI20" s="49"/>
      <c r="AJ20" s="49"/>
      <c r="AK20" s="49"/>
      <c r="AL20" s="49"/>
      <c r="AM20" s="49"/>
      <c r="AN20" s="41"/>
    </row>
    <row r="21" spans="3:40" ht="22.5" customHeight="1" thickBot="1" x14ac:dyDescent="0.55000000000000004">
      <c r="D21" s="60" t="s">
        <v>62</v>
      </c>
      <c r="E21" s="61"/>
      <c r="F21" s="61"/>
      <c r="G21" s="53"/>
      <c r="H21" s="54"/>
      <c r="I21" s="54"/>
      <c r="J21" s="55"/>
      <c r="K21" s="80"/>
      <c r="L21" s="81"/>
      <c r="M21" s="81"/>
      <c r="N21" s="81"/>
      <c r="O21" s="81"/>
      <c r="P21" s="81"/>
      <c r="Q21" s="81"/>
      <c r="R21" s="48" t="s">
        <v>63</v>
      </c>
      <c r="Z21" s="41"/>
      <c r="AA21" s="75" t="s">
        <v>46</v>
      </c>
      <c r="AB21" s="75"/>
      <c r="AC21" s="75"/>
      <c r="AD21" s="75"/>
      <c r="AE21" s="75"/>
      <c r="AF21" s="75"/>
      <c r="AG21" s="75"/>
      <c r="AH21" s="75"/>
      <c r="AI21" s="74"/>
      <c r="AJ21" s="74"/>
      <c r="AK21" s="73"/>
      <c r="AL21" s="73"/>
      <c r="AM21" s="44" t="s">
        <v>47</v>
      </c>
      <c r="AN21" s="41"/>
    </row>
    <row r="22" spans="3:40" ht="22.5" customHeight="1" thickBot="1" x14ac:dyDescent="0.55000000000000004">
      <c r="D22" s="60" t="s">
        <v>56</v>
      </c>
      <c r="E22" s="61"/>
      <c r="F22" s="61"/>
      <c r="G22" s="53"/>
      <c r="H22" s="54"/>
      <c r="I22" s="54"/>
      <c r="J22" s="55"/>
      <c r="K22" s="80"/>
      <c r="L22" s="81"/>
      <c r="M22" s="81"/>
      <c r="N22" s="81"/>
      <c r="O22" s="81"/>
      <c r="P22" s="81"/>
      <c r="Q22" s="81"/>
      <c r="R22" s="48" t="s">
        <v>6</v>
      </c>
      <c r="Z22" s="41"/>
      <c r="AA22" s="45" t="str">
        <f>IF(AK21&gt;0,AK21,"")</f>
        <v/>
      </c>
      <c r="AB22" s="75" t="s">
        <v>48</v>
      </c>
      <c r="AC22" s="75"/>
      <c r="AD22" s="75"/>
      <c r="AE22" s="75"/>
      <c r="AF22" s="75"/>
      <c r="AG22" s="75"/>
      <c r="AH22" s="75"/>
      <c r="AI22" s="76" t="str">
        <f>IFERROR(IF(AK21="","",(ROUNDDOWN(IF(AK21=4,AH17,IF(AK21=5,(AH17*11/12),IF(AK21=6,(AH17*10/12),IF(AK21=7,(AH17*9/12),IF(AK21=8,(AH17*8/12),IF(AK21=9,(AH17*7/12),IF(AK21=10,(AH17*6/12),IF(AK21=11,(AH17*5/12),IF(AK21=12,(AH17*4/12),IF(AK21=1,(AH17*3/12),IF(AK21=2,(AH17*2/12),IF(AK21=3,(AH17/12))))))))))))),0))),"")</f>
        <v/>
      </c>
      <c r="AJ22" s="76"/>
      <c r="AK22" s="76"/>
      <c r="AL22" s="76"/>
      <c r="AM22" s="42" t="s">
        <v>43</v>
      </c>
      <c r="AN22" s="41"/>
    </row>
    <row r="23" spans="3:40" ht="22.5" customHeight="1" thickBot="1" x14ac:dyDescent="0.45">
      <c r="D23" s="60" t="s">
        <v>57</v>
      </c>
      <c r="E23" s="61"/>
      <c r="F23" s="61"/>
      <c r="G23" s="53"/>
      <c r="H23" s="54"/>
      <c r="I23" s="54"/>
      <c r="J23" s="55"/>
      <c r="K23" s="80"/>
      <c r="L23" s="81"/>
      <c r="M23" s="81"/>
      <c r="N23" s="81"/>
      <c r="O23" s="81"/>
      <c r="P23" s="81"/>
      <c r="Q23" s="81"/>
      <c r="R23" s="48" t="s">
        <v>6</v>
      </c>
      <c r="Z23" s="41"/>
      <c r="AA23" s="72" t="s">
        <v>52</v>
      </c>
      <c r="AB23" s="72"/>
      <c r="AC23" s="72"/>
      <c r="AD23" s="72"/>
      <c r="AE23" s="72"/>
      <c r="AF23" s="72"/>
      <c r="AG23" s="72"/>
      <c r="AH23" s="72"/>
      <c r="AI23" s="41"/>
      <c r="AJ23" s="41"/>
      <c r="AK23" s="41"/>
      <c r="AL23" s="41"/>
      <c r="AM23" s="41"/>
      <c r="AN23" s="41"/>
    </row>
    <row r="24" spans="3:40" ht="22.5" customHeight="1" x14ac:dyDescent="0.4">
      <c r="Y24" s="38"/>
      <c r="Z24" s="41"/>
      <c r="AA24" s="72"/>
      <c r="AB24" s="72"/>
      <c r="AC24" s="72"/>
      <c r="AD24" s="72"/>
      <c r="AE24" s="72"/>
      <c r="AF24" s="72"/>
      <c r="AG24" s="72"/>
      <c r="AH24" s="72"/>
      <c r="AI24" s="40"/>
      <c r="AJ24" s="40"/>
      <c r="AK24" s="40"/>
      <c r="AL24" s="40"/>
      <c r="AM24" s="40"/>
      <c r="AN24" s="41"/>
    </row>
    <row r="25" spans="3:40" ht="22.5" customHeight="1" x14ac:dyDescent="0.4">
      <c r="Y25" s="36"/>
      <c r="Z25" s="46"/>
      <c r="AA25" s="46"/>
      <c r="AB25" s="46"/>
      <c r="AC25" s="46"/>
      <c r="AD25" s="46"/>
      <c r="AE25" s="46"/>
      <c r="AF25" s="46"/>
      <c r="AG25" s="40"/>
      <c r="AH25" s="40"/>
      <c r="AI25" s="40"/>
      <c r="AJ25" s="40"/>
      <c r="AK25" s="40"/>
      <c r="AL25" s="40"/>
      <c r="AM25" s="40"/>
      <c r="AN25" s="40"/>
    </row>
    <row r="26" spans="3:40" ht="22.5" customHeight="1" x14ac:dyDescent="0.4">
      <c r="X26" s="36"/>
      <c r="Y26" s="36"/>
      <c r="Z26" s="36"/>
      <c r="AA26" s="36"/>
      <c r="AB26" s="36"/>
      <c r="AC26" s="36"/>
      <c r="AD26" s="36"/>
      <c r="AE26" s="36"/>
      <c r="AF26" s="36"/>
      <c r="AG26" s="36"/>
      <c r="AH26" s="36"/>
      <c r="AI26" s="36"/>
      <c r="AJ26" s="36"/>
    </row>
    <row r="27" spans="3:40" ht="22.5" customHeight="1" x14ac:dyDescent="0.4">
      <c r="Y27" s="36"/>
      <c r="Z27" s="36"/>
      <c r="AA27" s="36"/>
      <c r="AB27" s="36"/>
      <c r="AC27" s="36"/>
      <c r="AD27" s="36"/>
      <c r="AE27" s="36"/>
      <c r="AF27" s="36"/>
      <c r="AG27" s="36"/>
      <c r="AH27" s="36"/>
      <c r="AI27" s="36"/>
      <c r="AJ27" s="36"/>
    </row>
  </sheetData>
  <sheetProtection algorithmName="SHA-512" hashValue="llaDiDrchfAO4cwDF9k5zzLCvE/AQD5XjdeYIq4GhttKHemxUa4H+ksRqMyGd3eTAAL8ogl0Kcok2hQcQFY85A==" saltValue="aY+A0ZkcB+S2klPQPu9qzg==" spinCount="100000" sheet="1" objects="1" scenarios="1" selectLockedCells="1"/>
  <mergeCells count="32">
    <mergeCell ref="C1:P2"/>
    <mergeCell ref="D20:F20"/>
    <mergeCell ref="K20:Q20"/>
    <mergeCell ref="G20:J20"/>
    <mergeCell ref="D23:F23"/>
    <mergeCell ref="K23:Q23"/>
    <mergeCell ref="D21:F21"/>
    <mergeCell ref="K21:Q21"/>
    <mergeCell ref="D22:F22"/>
    <mergeCell ref="K22:Q22"/>
    <mergeCell ref="G21:J21"/>
    <mergeCell ref="G22:J22"/>
    <mergeCell ref="G23:J23"/>
    <mergeCell ref="D16:G17"/>
    <mergeCell ref="D19:F19"/>
    <mergeCell ref="K19:Q19"/>
    <mergeCell ref="AA23:AH24"/>
    <mergeCell ref="AK21:AL21"/>
    <mergeCell ref="AI21:AJ21"/>
    <mergeCell ref="AB22:AH22"/>
    <mergeCell ref="AI22:AL22"/>
    <mergeCell ref="AA21:AH21"/>
    <mergeCell ref="G19:J19"/>
    <mergeCell ref="C6:T8"/>
    <mergeCell ref="K18:R18"/>
    <mergeCell ref="G18:J18"/>
    <mergeCell ref="X3:AO12"/>
    <mergeCell ref="AA16:AM16"/>
    <mergeCell ref="AH17:AL17"/>
    <mergeCell ref="AH18:AL18"/>
    <mergeCell ref="AE17:AG17"/>
    <mergeCell ref="AE18:AG18"/>
  </mergeCells>
  <phoneticPr fontId="3"/>
  <dataValidations count="2">
    <dataValidation type="list" allowBlank="1" showInputMessage="1" showErrorMessage="1" sqref="AK21:AL21">
      <formula1>"４,５,６,７,８,９,１０,１１,１２,１,２,３"</formula1>
    </dataValidation>
    <dataValidation type="list" allowBlank="1" showInputMessage="1" showErrorMessage="1" sqref="G19:J23">
      <formula1>"　　 ,未就学児,39歳以下,40歳～64歳,65歳～74歳"</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AC31"/>
  <sheetViews>
    <sheetView showGridLines="0" showRowColHeaders="0" workbookViewId="0">
      <selection activeCell="AF11" sqref="AF11"/>
    </sheetView>
  </sheetViews>
  <sheetFormatPr defaultColWidth="3.75" defaultRowHeight="22.5" customHeight="1" x14ac:dyDescent="0.4"/>
  <cols>
    <col min="1" max="27" width="3.75" style="1"/>
    <col min="28" max="29" width="3.75" style="1" hidden="1" customWidth="1"/>
    <col min="30" max="16384" width="3.75" style="1"/>
  </cols>
  <sheetData>
    <row r="1" spans="2:27" ht="18" customHeight="1" x14ac:dyDescent="0.4"/>
    <row r="3" spans="2:27" ht="11.25" customHeight="1" x14ac:dyDescent="0.4"/>
    <row r="4" spans="2:27" ht="22.5" customHeight="1" x14ac:dyDescent="0.4">
      <c r="B4" s="17" t="s">
        <v>51</v>
      </c>
    </row>
    <row r="5" spans="2:27" ht="21.75" customHeight="1" thickBot="1" x14ac:dyDescent="0.45">
      <c r="B5" s="17" t="s">
        <v>28</v>
      </c>
    </row>
    <row r="6" spans="2:27" ht="22.5" customHeight="1" thickBot="1" x14ac:dyDescent="0.45">
      <c r="E6" s="144" t="s">
        <v>5</v>
      </c>
      <c r="F6" s="145"/>
      <c r="G6" s="145"/>
      <c r="H6" s="153"/>
      <c r="I6" s="144" t="s">
        <v>29</v>
      </c>
      <c r="J6" s="145"/>
      <c r="K6" s="145"/>
      <c r="L6" s="145"/>
      <c r="M6" s="145"/>
      <c r="N6" s="145"/>
      <c r="O6" s="145"/>
      <c r="P6" s="153"/>
      <c r="Q6" s="3"/>
      <c r="R6" s="3"/>
      <c r="S6" s="3"/>
      <c r="T6" s="144" t="s">
        <v>7</v>
      </c>
      <c r="U6" s="145"/>
      <c r="V6" s="145"/>
      <c r="W6" s="145"/>
      <c r="X6" s="145"/>
      <c r="Y6" s="145"/>
      <c r="Z6" s="145"/>
      <c r="AA6" s="153"/>
    </row>
    <row r="7" spans="2:27" ht="22.5" customHeight="1" thickBot="1" x14ac:dyDescent="0.45">
      <c r="B7" s="144" t="s">
        <v>0</v>
      </c>
      <c r="C7" s="145"/>
      <c r="D7" s="145"/>
      <c r="E7" s="150" t="str">
        <f>IF(試算表!G19="","",試算表!G19)</f>
        <v/>
      </c>
      <c r="F7" s="151"/>
      <c r="G7" s="151"/>
      <c r="H7" s="152"/>
      <c r="I7" s="146" t="str">
        <f>IF(試算表!K19="","",試算表!K19)</f>
        <v/>
      </c>
      <c r="J7" s="147"/>
      <c r="K7" s="147"/>
      <c r="L7" s="147"/>
      <c r="M7" s="147"/>
      <c r="N7" s="147"/>
      <c r="O7" s="147"/>
      <c r="P7" s="7" t="s">
        <v>6</v>
      </c>
      <c r="T7" s="148" t="str">
        <f>IF(I7&gt;430000,IF(I7="","",IF(I7&lt;24000001,I7-430000,IF(I7&lt;=24500000,I7-290000,IF(AND(25000000&gt;=I7,I7&gt;2450000),I7-150000,I7)))),0)</f>
        <v/>
      </c>
      <c r="U7" s="149"/>
      <c r="V7" s="149"/>
      <c r="W7" s="149"/>
      <c r="X7" s="149"/>
      <c r="Y7" s="149"/>
      <c r="Z7" s="149"/>
      <c r="AA7" s="7" t="s">
        <v>6</v>
      </c>
    </row>
    <row r="8" spans="2:27" ht="22.5" customHeight="1" thickBot="1" x14ac:dyDescent="0.45">
      <c r="B8" s="144" t="s">
        <v>1</v>
      </c>
      <c r="C8" s="145"/>
      <c r="D8" s="145"/>
      <c r="E8" s="150" t="str">
        <f>IF(試算表!G20="","",試算表!G20)</f>
        <v/>
      </c>
      <c r="F8" s="151"/>
      <c r="G8" s="151"/>
      <c r="H8" s="152"/>
      <c r="I8" s="146" t="str">
        <f>IF(試算表!K20="","",試算表!K20)</f>
        <v/>
      </c>
      <c r="J8" s="147"/>
      <c r="K8" s="147"/>
      <c r="L8" s="147"/>
      <c r="M8" s="147"/>
      <c r="N8" s="147"/>
      <c r="O8" s="147"/>
      <c r="P8" s="7" t="s">
        <v>6</v>
      </c>
      <c r="T8" s="148" t="str">
        <f t="shared" ref="T8:T11" si="0">IF(I8&gt;430000,IF(I8="","",IF(I8&lt;24000001,I8-430000,IF(I8&lt;=24500000,I8-290000,IF(AND(25000000&gt;=I8,I8&gt;2450000),I8-150000,I8)))),0)</f>
        <v/>
      </c>
      <c r="U8" s="149"/>
      <c r="V8" s="149"/>
      <c r="W8" s="149"/>
      <c r="X8" s="149"/>
      <c r="Y8" s="149"/>
      <c r="Z8" s="149"/>
      <c r="AA8" s="7" t="s">
        <v>6</v>
      </c>
    </row>
    <row r="9" spans="2:27" ht="22.5" customHeight="1" thickBot="1" x14ac:dyDescent="0.45">
      <c r="B9" s="144" t="s">
        <v>2</v>
      </c>
      <c r="C9" s="145"/>
      <c r="D9" s="145"/>
      <c r="E9" s="150" t="str">
        <f>IF(試算表!G21="","",試算表!G21)</f>
        <v/>
      </c>
      <c r="F9" s="151"/>
      <c r="G9" s="151"/>
      <c r="H9" s="152"/>
      <c r="I9" s="146" t="str">
        <f>IF(試算表!K21="","",試算表!K21)</f>
        <v/>
      </c>
      <c r="J9" s="147"/>
      <c r="K9" s="147"/>
      <c r="L9" s="147"/>
      <c r="M9" s="147"/>
      <c r="N9" s="147"/>
      <c r="O9" s="147"/>
      <c r="P9" s="7" t="s">
        <v>6</v>
      </c>
      <c r="T9" s="148" t="str">
        <f t="shared" si="0"/>
        <v/>
      </c>
      <c r="U9" s="149"/>
      <c r="V9" s="149"/>
      <c r="W9" s="149"/>
      <c r="X9" s="149"/>
      <c r="Y9" s="149"/>
      <c r="Z9" s="149"/>
      <c r="AA9" s="7" t="s">
        <v>6</v>
      </c>
    </row>
    <row r="10" spans="2:27" ht="22.5" customHeight="1" thickBot="1" x14ac:dyDescent="0.45">
      <c r="B10" s="144" t="s">
        <v>3</v>
      </c>
      <c r="C10" s="145"/>
      <c r="D10" s="145"/>
      <c r="E10" s="150" t="str">
        <f>IF(試算表!G22="","",試算表!G22)</f>
        <v/>
      </c>
      <c r="F10" s="151"/>
      <c r="G10" s="151"/>
      <c r="H10" s="152"/>
      <c r="I10" s="146" t="str">
        <f>IF(試算表!K22="","",試算表!K22)</f>
        <v/>
      </c>
      <c r="J10" s="147"/>
      <c r="K10" s="147"/>
      <c r="L10" s="147"/>
      <c r="M10" s="147"/>
      <c r="N10" s="147"/>
      <c r="O10" s="147"/>
      <c r="P10" s="7" t="s">
        <v>6</v>
      </c>
      <c r="T10" s="148" t="str">
        <f t="shared" si="0"/>
        <v/>
      </c>
      <c r="U10" s="149"/>
      <c r="V10" s="149"/>
      <c r="W10" s="149"/>
      <c r="X10" s="149"/>
      <c r="Y10" s="149"/>
      <c r="Z10" s="149"/>
      <c r="AA10" s="7" t="s">
        <v>6</v>
      </c>
    </row>
    <row r="11" spans="2:27" ht="22.5" customHeight="1" thickBot="1" x14ac:dyDescent="0.45">
      <c r="B11" s="144" t="s">
        <v>4</v>
      </c>
      <c r="C11" s="145"/>
      <c r="D11" s="145"/>
      <c r="E11" s="150" t="str">
        <f>IF(試算表!G23="","",試算表!G23)</f>
        <v/>
      </c>
      <c r="F11" s="151"/>
      <c r="G11" s="151"/>
      <c r="H11" s="152"/>
      <c r="I11" s="146" t="str">
        <f>IF(試算表!K23="","",試算表!K23)</f>
        <v/>
      </c>
      <c r="J11" s="147"/>
      <c r="K11" s="147"/>
      <c r="L11" s="147"/>
      <c r="M11" s="147"/>
      <c r="N11" s="147"/>
      <c r="O11" s="147"/>
      <c r="P11" s="7" t="s">
        <v>6</v>
      </c>
      <c r="T11" s="148" t="str">
        <f t="shared" si="0"/>
        <v/>
      </c>
      <c r="U11" s="149"/>
      <c r="V11" s="149"/>
      <c r="W11" s="149"/>
      <c r="X11" s="149"/>
      <c r="Y11" s="149"/>
      <c r="Z11" s="149"/>
      <c r="AA11" s="10" t="s">
        <v>6</v>
      </c>
    </row>
    <row r="13" spans="2:27" ht="22.5" customHeight="1" x14ac:dyDescent="0.4">
      <c r="B13" s="17" t="s">
        <v>24</v>
      </c>
    </row>
    <row r="14" spans="2:27" ht="22.5" customHeight="1" x14ac:dyDescent="0.4">
      <c r="F14" s="139" t="s">
        <v>10</v>
      </c>
      <c r="G14" s="133"/>
      <c r="H14" s="133"/>
      <c r="I14" s="133"/>
      <c r="J14" s="140"/>
      <c r="K14" s="141" t="s">
        <v>11</v>
      </c>
      <c r="L14" s="142"/>
      <c r="M14" s="142"/>
      <c r="N14" s="142"/>
      <c r="O14" s="143"/>
      <c r="P14" s="139" t="s">
        <v>12</v>
      </c>
      <c r="Q14" s="133"/>
      <c r="R14" s="133"/>
      <c r="S14" s="133"/>
      <c r="T14" s="140"/>
    </row>
    <row r="15" spans="2:27" ht="22.5" customHeight="1" x14ac:dyDescent="0.4">
      <c r="B15" s="131" t="s">
        <v>8</v>
      </c>
      <c r="C15" s="131"/>
      <c r="D15" s="131"/>
      <c r="E15" s="131"/>
      <c r="F15" s="139">
        <v>7.17</v>
      </c>
      <c r="G15" s="133"/>
      <c r="H15" s="133"/>
      <c r="I15" s="133"/>
      <c r="J15" s="6" t="s">
        <v>13</v>
      </c>
      <c r="K15" s="139">
        <v>2.31</v>
      </c>
      <c r="L15" s="133"/>
      <c r="M15" s="133"/>
      <c r="N15" s="133"/>
      <c r="O15" s="6" t="s">
        <v>13</v>
      </c>
      <c r="P15" s="133">
        <v>1.93</v>
      </c>
      <c r="Q15" s="133"/>
      <c r="R15" s="133"/>
      <c r="S15" s="133"/>
      <c r="T15" s="6" t="s">
        <v>13</v>
      </c>
    </row>
    <row r="16" spans="2:27" ht="22.5" customHeight="1" x14ac:dyDescent="0.4">
      <c r="B16" s="131" t="s">
        <v>9</v>
      </c>
      <c r="C16" s="131"/>
      <c r="D16" s="131"/>
      <c r="E16" s="131"/>
      <c r="F16" s="132">
        <v>45000</v>
      </c>
      <c r="G16" s="133"/>
      <c r="H16" s="133"/>
      <c r="I16" s="133"/>
      <c r="J16" s="6" t="s">
        <v>6</v>
      </c>
      <c r="K16" s="132">
        <v>15100</v>
      </c>
      <c r="L16" s="133"/>
      <c r="M16" s="133"/>
      <c r="N16" s="133"/>
      <c r="O16" s="6" t="s">
        <v>6</v>
      </c>
      <c r="P16" s="134">
        <v>16200</v>
      </c>
      <c r="Q16" s="133"/>
      <c r="R16" s="133"/>
      <c r="S16" s="133"/>
      <c r="T16" s="6" t="s">
        <v>6</v>
      </c>
    </row>
    <row r="17" spans="2:29" ht="22.5" customHeight="1" x14ac:dyDescent="0.4">
      <c r="B17" s="135" t="s">
        <v>23</v>
      </c>
      <c r="C17" s="135"/>
      <c r="D17" s="135"/>
      <c r="E17" s="135"/>
      <c r="F17" s="136">
        <v>650000</v>
      </c>
      <c r="G17" s="137"/>
      <c r="H17" s="137"/>
      <c r="I17" s="137"/>
      <c r="J17" s="5" t="s">
        <v>6</v>
      </c>
      <c r="K17" s="136">
        <v>220000</v>
      </c>
      <c r="L17" s="137"/>
      <c r="M17" s="137"/>
      <c r="N17" s="137"/>
      <c r="O17" s="5" t="s">
        <v>6</v>
      </c>
      <c r="P17" s="138">
        <v>170000</v>
      </c>
      <c r="Q17" s="137"/>
      <c r="R17" s="137"/>
      <c r="S17" s="137"/>
      <c r="T17" s="5" t="s">
        <v>6</v>
      </c>
    </row>
    <row r="18" spans="2:29" ht="22.5" customHeight="1" x14ac:dyDescent="0.4">
      <c r="B18" s="3"/>
      <c r="C18" s="3"/>
      <c r="D18" s="3"/>
      <c r="E18" s="3"/>
      <c r="F18" s="4"/>
      <c r="G18" s="2"/>
      <c r="H18" s="2"/>
      <c r="I18" s="2"/>
      <c r="J18" s="3"/>
      <c r="K18" s="4"/>
      <c r="L18" s="2"/>
      <c r="M18" s="2"/>
      <c r="N18" s="2"/>
      <c r="O18" s="3"/>
      <c r="P18" s="4"/>
      <c r="Q18" s="2"/>
      <c r="R18" s="2"/>
      <c r="S18" s="2"/>
      <c r="T18" s="3"/>
    </row>
    <row r="19" spans="2:29" ht="22.5" customHeight="1" thickBot="1" x14ac:dyDescent="0.45">
      <c r="B19" s="17" t="s">
        <v>49</v>
      </c>
      <c r="E19" s="12"/>
      <c r="F19" s="12"/>
      <c r="G19" s="12"/>
      <c r="H19" s="12"/>
    </row>
    <row r="20" spans="2:29" ht="22.5" customHeight="1" thickBot="1" x14ac:dyDescent="0.45">
      <c r="E20" s="11"/>
      <c r="F20" s="11"/>
      <c r="G20" s="11"/>
      <c r="H20" s="118" t="s">
        <v>10</v>
      </c>
      <c r="I20" s="119"/>
      <c r="J20" s="119"/>
      <c r="K20" s="119"/>
      <c r="L20" s="120"/>
      <c r="M20" s="118" t="s">
        <v>11</v>
      </c>
      <c r="N20" s="119"/>
      <c r="O20" s="119"/>
      <c r="P20" s="119"/>
      <c r="Q20" s="120"/>
      <c r="R20" s="118" t="s">
        <v>12</v>
      </c>
      <c r="S20" s="119"/>
      <c r="T20" s="119"/>
      <c r="U20" s="119"/>
      <c r="V20" s="120"/>
      <c r="W20" s="118" t="s">
        <v>21</v>
      </c>
      <c r="X20" s="119"/>
      <c r="Y20" s="119"/>
      <c r="Z20" s="119"/>
      <c r="AA20" s="120"/>
    </row>
    <row r="21" spans="2:29" ht="22.5" customHeight="1" x14ac:dyDescent="0.4">
      <c r="B21" s="118" t="s">
        <v>15</v>
      </c>
      <c r="C21" s="119"/>
      <c r="D21" s="119"/>
      <c r="E21" s="125" t="s">
        <v>16</v>
      </c>
      <c r="F21" s="126"/>
      <c r="G21" s="126"/>
      <c r="H21" s="127">
        <f>IFERROR(ROUNDDOWN(IF(T7*$F$15/100&gt;0,T7*$F$15/100,0),0),0)</f>
        <v>0</v>
      </c>
      <c r="I21" s="128"/>
      <c r="J21" s="128"/>
      <c r="K21" s="128"/>
      <c r="L21" s="14" t="s">
        <v>6</v>
      </c>
      <c r="M21" s="127">
        <f>IFERROR(ROUNDDOWN(IF(T7*$K$15/100&gt;0,T7*$K$15/100,0),0),0)</f>
        <v>0</v>
      </c>
      <c r="N21" s="128"/>
      <c r="O21" s="128"/>
      <c r="P21" s="128"/>
      <c r="Q21" s="14" t="s">
        <v>6</v>
      </c>
      <c r="R21" s="127">
        <f>IFERROR(IF(E7="40歳～64歳",ROUNDDOWN(IF(T7*$P$15/100&gt;0,T7*$P$15/100,0),0),0),0)</f>
        <v>0</v>
      </c>
      <c r="S21" s="128"/>
      <c r="T21" s="128"/>
      <c r="U21" s="128"/>
      <c r="V21" s="14" t="s">
        <v>6</v>
      </c>
      <c r="W21" s="129">
        <f>H21+M21+R21</f>
        <v>0</v>
      </c>
      <c r="X21" s="130"/>
      <c r="Y21" s="130"/>
      <c r="Z21" s="130"/>
      <c r="AA21" s="15" t="s">
        <v>6</v>
      </c>
      <c r="AB21" s="2">
        <f>IF(AND(E7="未就学児",ISNUMBER(I7)),"0.5",IF(AND(OR(E7="39歳以下",E7="40歳～64歳",E7="65歳～74歳"),ISNUMBER(I7)),"1",0))</f>
        <v>0</v>
      </c>
      <c r="AC21" s="1">
        <f>IF(AND(E7="40歳～64歳",ISNUMBER(I7)),1,0)</f>
        <v>0</v>
      </c>
    </row>
    <row r="22" spans="2:29" ht="22.5" customHeight="1" x14ac:dyDescent="0.4">
      <c r="B22" s="121"/>
      <c r="C22" s="122"/>
      <c r="D22" s="122"/>
      <c r="E22" s="116" t="s">
        <v>17</v>
      </c>
      <c r="F22" s="117"/>
      <c r="G22" s="117"/>
      <c r="H22" s="104">
        <f t="shared" ref="H22:H25" si="1">IFERROR(ROUNDDOWN(IF(T8*$F$15/100&gt;0,T8*$F$15/100,0),0),0)</f>
        <v>0</v>
      </c>
      <c r="I22" s="105"/>
      <c r="J22" s="105"/>
      <c r="K22" s="105"/>
      <c r="L22" s="13" t="s">
        <v>6</v>
      </c>
      <c r="M22" s="104">
        <f t="shared" ref="M22:M25" si="2">IFERROR(ROUNDDOWN(IF(T8*$K$15/100&gt;0,T8*$K$15/100,0),0),0)</f>
        <v>0</v>
      </c>
      <c r="N22" s="105"/>
      <c r="O22" s="105"/>
      <c r="P22" s="105"/>
      <c r="Q22" s="13" t="s">
        <v>6</v>
      </c>
      <c r="R22" s="104">
        <f>IFERROR(IF(E8="40歳～64歳",ROUNDDOWN(IF(T8*$P$15/100&gt;0,T8*$P$15/100,0),0),0),0)</f>
        <v>0</v>
      </c>
      <c r="S22" s="105"/>
      <c r="T22" s="105"/>
      <c r="U22" s="105"/>
      <c r="V22" s="13" t="s">
        <v>6</v>
      </c>
      <c r="W22" s="106">
        <f t="shared" ref="W22:W25" si="3">H22+M22+R22</f>
        <v>0</v>
      </c>
      <c r="X22" s="107"/>
      <c r="Y22" s="107"/>
      <c r="Z22" s="107"/>
      <c r="AA22" s="8" t="s">
        <v>6</v>
      </c>
      <c r="AB22" s="2">
        <f>IF(AND(E8="未就学児",ISNUMBER(I8)),"0.5",IF(AND(OR(E8="39歳以下",E8="40歳～64歳",E8="65歳～74歳"),ISNUMBER(I8)),"1",0))</f>
        <v>0</v>
      </c>
      <c r="AC22" s="1">
        <f t="shared" ref="AC22:AC25" si="4">IF(AND(E8="40歳～64歳",ISNUMBER(I8)),1,0)</f>
        <v>0</v>
      </c>
    </row>
    <row r="23" spans="2:29" ht="22.5" customHeight="1" x14ac:dyDescent="0.4">
      <c r="B23" s="121"/>
      <c r="C23" s="122"/>
      <c r="D23" s="122"/>
      <c r="E23" s="116" t="s">
        <v>18</v>
      </c>
      <c r="F23" s="117"/>
      <c r="G23" s="117"/>
      <c r="H23" s="104">
        <f t="shared" si="1"/>
        <v>0</v>
      </c>
      <c r="I23" s="105"/>
      <c r="J23" s="105"/>
      <c r="K23" s="105"/>
      <c r="L23" s="13" t="s">
        <v>6</v>
      </c>
      <c r="M23" s="104">
        <f t="shared" si="2"/>
        <v>0</v>
      </c>
      <c r="N23" s="105"/>
      <c r="O23" s="105"/>
      <c r="P23" s="105"/>
      <c r="Q23" s="13" t="s">
        <v>6</v>
      </c>
      <c r="R23" s="104">
        <f>IFERROR(IF(E9="40歳～64歳",ROUNDDOWN(IF(T9*$P$15/100&gt;0,T9*$P$15/100,0),0),0),0)</f>
        <v>0</v>
      </c>
      <c r="S23" s="105"/>
      <c r="T23" s="105"/>
      <c r="U23" s="105"/>
      <c r="V23" s="13" t="s">
        <v>6</v>
      </c>
      <c r="W23" s="106">
        <f t="shared" si="3"/>
        <v>0</v>
      </c>
      <c r="X23" s="107"/>
      <c r="Y23" s="107"/>
      <c r="Z23" s="107"/>
      <c r="AA23" s="8" t="s">
        <v>6</v>
      </c>
      <c r="AB23" s="2">
        <f t="shared" ref="AB23:AB25" si="5">IF(AND(E9="未就学児",ISNUMBER(I9)),"0.5",IF(AND(OR(E9="39歳以下",E9="40歳～64歳",E9="65歳～74歳"),ISNUMBER(I9)),"1",0))</f>
        <v>0</v>
      </c>
      <c r="AC23" s="1">
        <f t="shared" si="4"/>
        <v>0</v>
      </c>
    </row>
    <row r="24" spans="2:29" ht="22.5" customHeight="1" x14ac:dyDescent="0.4">
      <c r="B24" s="121"/>
      <c r="C24" s="122"/>
      <c r="D24" s="122"/>
      <c r="E24" s="116" t="s">
        <v>19</v>
      </c>
      <c r="F24" s="117"/>
      <c r="G24" s="117"/>
      <c r="H24" s="104">
        <f t="shared" si="1"/>
        <v>0</v>
      </c>
      <c r="I24" s="105"/>
      <c r="J24" s="105"/>
      <c r="K24" s="105"/>
      <c r="L24" s="13" t="s">
        <v>6</v>
      </c>
      <c r="M24" s="104">
        <f t="shared" si="2"/>
        <v>0</v>
      </c>
      <c r="N24" s="105"/>
      <c r="O24" s="105"/>
      <c r="P24" s="105"/>
      <c r="Q24" s="13" t="s">
        <v>6</v>
      </c>
      <c r="R24" s="104">
        <f t="shared" ref="R24:R25" si="6">IFERROR(IF(E10="40歳～64歳",ROUNDDOWN(IF(T10*$P$15/100&gt;0,T10*$P$15/100,0),0),0),0)</f>
        <v>0</v>
      </c>
      <c r="S24" s="105"/>
      <c r="T24" s="105"/>
      <c r="U24" s="105"/>
      <c r="V24" s="13" t="s">
        <v>6</v>
      </c>
      <c r="W24" s="106">
        <f t="shared" si="3"/>
        <v>0</v>
      </c>
      <c r="X24" s="107"/>
      <c r="Y24" s="107"/>
      <c r="Z24" s="107"/>
      <c r="AA24" s="8" t="s">
        <v>6</v>
      </c>
      <c r="AB24" s="2">
        <f t="shared" si="5"/>
        <v>0</v>
      </c>
      <c r="AC24" s="1">
        <f t="shared" si="4"/>
        <v>0</v>
      </c>
    </row>
    <row r="25" spans="2:29" ht="22.5" customHeight="1" thickBot="1" x14ac:dyDescent="0.45">
      <c r="B25" s="123"/>
      <c r="C25" s="124"/>
      <c r="D25" s="124"/>
      <c r="E25" s="108" t="s">
        <v>20</v>
      </c>
      <c r="F25" s="109"/>
      <c r="G25" s="109"/>
      <c r="H25" s="110">
        <f t="shared" si="1"/>
        <v>0</v>
      </c>
      <c r="I25" s="111"/>
      <c r="J25" s="111"/>
      <c r="K25" s="111"/>
      <c r="L25" s="16" t="s">
        <v>6</v>
      </c>
      <c r="M25" s="112">
        <f t="shared" si="2"/>
        <v>0</v>
      </c>
      <c r="N25" s="113"/>
      <c r="O25" s="113"/>
      <c r="P25" s="113"/>
      <c r="Q25" s="16" t="s">
        <v>6</v>
      </c>
      <c r="R25" s="110">
        <f t="shared" si="6"/>
        <v>0</v>
      </c>
      <c r="S25" s="111"/>
      <c r="T25" s="111"/>
      <c r="U25" s="111"/>
      <c r="V25" s="16" t="s">
        <v>6</v>
      </c>
      <c r="W25" s="114">
        <f t="shared" si="3"/>
        <v>0</v>
      </c>
      <c r="X25" s="115"/>
      <c r="Y25" s="115"/>
      <c r="Z25" s="115"/>
      <c r="AA25" s="9" t="s">
        <v>6</v>
      </c>
      <c r="AB25" s="2">
        <f t="shared" si="5"/>
        <v>0</v>
      </c>
      <c r="AC25" s="1">
        <f t="shared" si="4"/>
        <v>0</v>
      </c>
    </row>
    <row r="26" spans="2:29" ht="22.5" customHeight="1" thickBot="1" x14ac:dyDescent="0.45">
      <c r="B26" s="85" t="s">
        <v>22</v>
      </c>
      <c r="C26" s="86"/>
      <c r="D26" s="86"/>
      <c r="E26" s="86"/>
      <c r="F26" s="86"/>
      <c r="G26" s="87"/>
      <c r="H26" s="88">
        <f>(F16*AB21)+(F16*AB22)+(F16*AB23)+(F16*AB24)+(F16*AB25)</f>
        <v>0</v>
      </c>
      <c r="I26" s="89"/>
      <c r="J26" s="89"/>
      <c r="K26" s="89"/>
      <c r="L26" s="23" t="s">
        <v>6</v>
      </c>
      <c r="M26" s="88">
        <f>(K16*AB21)+(K16*AB22)+(K16*AB23)+(K16*AB24)+(K16*AB25)</f>
        <v>0</v>
      </c>
      <c r="N26" s="89"/>
      <c r="O26" s="89"/>
      <c r="P26" s="89"/>
      <c r="Q26" s="23" t="s">
        <v>6</v>
      </c>
      <c r="R26" s="88">
        <f>P16*AC26</f>
        <v>0</v>
      </c>
      <c r="S26" s="89"/>
      <c r="T26" s="89"/>
      <c r="U26" s="89"/>
      <c r="V26" s="23" t="s">
        <v>6</v>
      </c>
      <c r="W26" s="90">
        <f>H26+M26+R26</f>
        <v>0</v>
      </c>
      <c r="X26" s="91"/>
      <c r="Y26" s="91"/>
      <c r="Z26" s="91"/>
      <c r="AA26" s="24" t="s">
        <v>6</v>
      </c>
      <c r="AC26" s="1">
        <f>SUM(AC21:AC25)</f>
        <v>0</v>
      </c>
    </row>
    <row r="27" spans="2:29" ht="22.5" customHeight="1" thickTop="1" thickBot="1" x14ac:dyDescent="0.45">
      <c r="B27" s="92" t="s">
        <v>14</v>
      </c>
      <c r="C27" s="93"/>
      <c r="D27" s="93"/>
      <c r="E27" s="93"/>
      <c r="F27" s="93"/>
      <c r="G27" s="94"/>
      <c r="H27" s="95">
        <f>IF(SUM(H21:K26)&gt;=F17,F17,SUM(H21:K26))</f>
        <v>0</v>
      </c>
      <c r="I27" s="96"/>
      <c r="J27" s="96"/>
      <c r="K27" s="97"/>
      <c r="L27" s="22" t="s">
        <v>6</v>
      </c>
      <c r="M27" s="98">
        <f>IF(SUM(M21:P26)&gt;=K17,K17,SUM(M21:P26))</f>
        <v>0</v>
      </c>
      <c r="N27" s="99"/>
      <c r="O27" s="99"/>
      <c r="P27" s="100"/>
      <c r="Q27" s="26" t="s">
        <v>6</v>
      </c>
      <c r="R27" s="98">
        <f>IF(SUM(R21:U26)&gt;=P17,P17,SUM(R21:U26))</f>
        <v>0</v>
      </c>
      <c r="S27" s="99"/>
      <c r="T27" s="99"/>
      <c r="U27" s="100"/>
      <c r="V27" s="26" t="s">
        <v>6</v>
      </c>
      <c r="W27" s="101">
        <f>SUM(H27+M27+R27)</f>
        <v>0</v>
      </c>
      <c r="X27" s="102"/>
      <c r="Y27" s="102"/>
      <c r="Z27" s="103"/>
      <c r="AA27" s="27" t="s">
        <v>6</v>
      </c>
      <c r="AB27" s="12"/>
    </row>
    <row r="28" spans="2:29" ht="22.5" customHeight="1" thickTop="1" x14ac:dyDescent="0.4">
      <c r="B28" s="25"/>
      <c r="C28" s="25"/>
      <c r="D28" s="25"/>
      <c r="E28" s="25"/>
      <c r="F28" s="25"/>
      <c r="G28" s="25"/>
      <c r="H28" s="25"/>
      <c r="I28" s="25"/>
      <c r="J28" s="25"/>
      <c r="K28" s="25"/>
      <c r="L28" s="25"/>
      <c r="Q28" s="12"/>
    </row>
    <row r="29" spans="2:29" ht="22.5" customHeight="1" thickBot="1" x14ac:dyDescent="0.55000000000000004">
      <c r="D29" s="82" t="s">
        <v>25</v>
      </c>
      <c r="E29" s="82"/>
      <c r="F29" s="82"/>
      <c r="G29" s="82"/>
      <c r="H29" s="82"/>
      <c r="I29" s="82"/>
      <c r="J29" s="82"/>
      <c r="K29" s="82"/>
      <c r="L29" s="82"/>
      <c r="M29" s="82"/>
      <c r="N29" s="82"/>
      <c r="O29" s="82"/>
      <c r="P29" s="82"/>
      <c r="Q29" s="82"/>
      <c r="R29" s="82"/>
      <c r="S29" s="82"/>
      <c r="T29" s="82"/>
      <c r="U29" s="83">
        <f>IFERROR(W27,"")</f>
        <v>0</v>
      </c>
      <c r="V29" s="83"/>
      <c r="W29" s="83"/>
      <c r="X29" s="83"/>
      <c r="Y29" s="83"/>
      <c r="Z29" s="83"/>
      <c r="AA29" s="20" t="s">
        <v>27</v>
      </c>
    </row>
    <row r="30" spans="2:29" ht="5.25" customHeight="1" x14ac:dyDescent="0.5">
      <c r="H30" s="2"/>
      <c r="I30" s="2"/>
      <c r="J30" s="2"/>
      <c r="K30" s="2"/>
      <c r="L30" s="2"/>
      <c r="M30" s="2"/>
      <c r="N30" s="2"/>
      <c r="O30" s="2"/>
      <c r="P30" s="2"/>
      <c r="Q30" s="2"/>
      <c r="R30" s="2"/>
      <c r="S30" s="2"/>
      <c r="T30" s="2"/>
      <c r="U30" s="18"/>
      <c r="V30" s="18"/>
      <c r="W30" s="18"/>
      <c r="X30" s="18"/>
      <c r="Y30" s="18"/>
      <c r="Z30" s="18"/>
      <c r="AA30" s="19"/>
    </row>
    <row r="31" spans="2:29" ht="22.5" customHeight="1" thickBot="1" x14ac:dyDescent="0.45">
      <c r="H31" s="82" t="s">
        <v>26</v>
      </c>
      <c r="I31" s="82"/>
      <c r="J31" s="82"/>
      <c r="K31" s="82"/>
      <c r="L31" s="82"/>
      <c r="M31" s="82"/>
      <c r="N31" s="82"/>
      <c r="O31" s="82"/>
      <c r="P31" s="82"/>
      <c r="Q31" s="82"/>
      <c r="R31" s="82"/>
      <c r="S31" s="82"/>
      <c r="T31" s="82"/>
      <c r="U31" s="84">
        <f>IFERROR(ROUNDDOWN(U29/12,0),"")</f>
        <v>0</v>
      </c>
      <c r="V31" s="84"/>
      <c r="W31" s="84"/>
      <c r="X31" s="84"/>
      <c r="Y31" s="84"/>
      <c r="Z31" s="84"/>
      <c r="AA31" s="21" t="s">
        <v>27</v>
      </c>
    </row>
  </sheetData>
  <sheetProtection algorithmName="SHA-512" hashValue="qw0cDGnK6B2SSM+VQqhuBEwsfyOoow53qDqeZ2f/R8sBievDaB/WzE13h44cY34SdOdcyVBaJg0A87qf1VCsqA==" saltValue="nYVvDnV9hIaxuRadyo4GCQ==" spinCount="100000" sheet="1" objects="1" scenarios="1" selectLockedCells="1"/>
  <mergeCells count="82">
    <mergeCell ref="I6:P6"/>
    <mergeCell ref="T6:AA6"/>
    <mergeCell ref="B7:D7"/>
    <mergeCell ref="I7:O7"/>
    <mergeCell ref="T7:Z7"/>
    <mergeCell ref="E6:H6"/>
    <mergeCell ref="E7:H7"/>
    <mergeCell ref="B8:D8"/>
    <mergeCell ref="I8:O8"/>
    <mergeCell ref="T8:Z8"/>
    <mergeCell ref="B9:D9"/>
    <mergeCell ref="I9:O9"/>
    <mergeCell ref="T9:Z9"/>
    <mergeCell ref="E8:H8"/>
    <mergeCell ref="E9:H9"/>
    <mergeCell ref="B10:D10"/>
    <mergeCell ref="I10:O10"/>
    <mergeCell ref="T10:Z10"/>
    <mergeCell ref="B11:D11"/>
    <mergeCell ref="I11:O11"/>
    <mergeCell ref="T11:Z11"/>
    <mergeCell ref="E10:H10"/>
    <mergeCell ref="E11:H11"/>
    <mergeCell ref="F14:J14"/>
    <mergeCell ref="K14:O14"/>
    <mergeCell ref="P14:T14"/>
    <mergeCell ref="B15:E15"/>
    <mergeCell ref="F15:I15"/>
    <mergeCell ref="K15:N15"/>
    <mergeCell ref="P15:S15"/>
    <mergeCell ref="B16:E16"/>
    <mergeCell ref="F16:I16"/>
    <mergeCell ref="K16:N16"/>
    <mergeCell ref="P16:S16"/>
    <mergeCell ref="B17:E17"/>
    <mergeCell ref="F17:I17"/>
    <mergeCell ref="K17:N17"/>
    <mergeCell ref="P17:S17"/>
    <mergeCell ref="H20:L20"/>
    <mergeCell ref="M20:Q20"/>
    <mergeCell ref="R20:V20"/>
    <mergeCell ref="W20:AA20"/>
    <mergeCell ref="B21:D25"/>
    <mergeCell ref="E21:G21"/>
    <mergeCell ref="H21:K21"/>
    <mergeCell ref="M21:P21"/>
    <mergeCell ref="R21:U21"/>
    <mergeCell ref="W21:Z21"/>
    <mergeCell ref="E23:G23"/>
    <mergeCell ref="H23:K23"/>
    <mergeCell ref="M23:P23"/>
    <mergeCell ref="R23:U23"/>
    <mergeCell ref="W23:Z23"/>
    <mergeCell ref="E22:G22"/>
    <mergeCell ref="H22:K22"/>
    <mergeCell ref="M22:P22"/>
    <mergeCell ref="R22:U22"/>
    <mergeCell ref="W22:Z22"/>
    <mergeCell ref="E25:G25"/>
    <mergeCell ref="H25:K25"/>
    <mergeCell ref="M25:P25"/>
    <mergeCell ref="R25:U25"/>
    <mergeCell ref="W25:Z25"/>
    <mergeCell ref="E24:G24"/>
    <mergeCell ref="H24:K24"/>
    <mergeCell ref="M24:P24"/>
    <mergeCell ref="R24:U24"/>
    <mergeCell ref="W24:Z24"/>
    <mergeCell ref="D29:T29"/>
    <mergeCell ref="U29:Z29"/>
    <mergeCell ref="H31:T31"/>
    <mergeCell ref="U31:Z31"/>
    <mergeCell ref="B26:G26"/>
    <mergeCell ref="H26:K26"/>
    <mergeCell ref="M26:P26"/>
    <mergeCell ref="R26:U26"/>
    <mergeCell ref="W26:Z26"/>
    <mergeCell ref="B27:G27"/>
    <mergeCell ref="H27:K27"/>
    <mergeCell ref="M27:P27"/>
    <mergeCell ref="R27:U27"/>
    <mergeCell ref="W27:Z27"/>
  </mergeCells>
  <phoneticPr fontId="3"/>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showGridLines="0" showRowColHeaders="0" workbookViewId="0"/>
  </sheetViews>
  <sheetFormatPr defaultRowHeight="18.75" x14ac:dyDescent="0.4"/>
  <sheetData/>
  <sheetProtection algorithmName="SHA-512" hashValue="OvRi9lGi1FzhK6MwLCGEkWTqZk3qr4mrbW82cAEthZXguj1An+jMfMVusHsaSXN/HMhu7zdwcj/3e8LQqY5TJw==" saltValue="ifobLnZHOu9+B3prBV2azg==" spinCount="100000" sheet="1" objects="1" scenarios="1"/>
  <phoneticPr fontId="3"/>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
  <sheetViews>
    <sheetView showGridLines="0" showRowColHeaders="0" zoomScaleNormal="100" workbookViewId="0"/>
  </sheetViews>
  <sheetFormatPr defaultRowHeight="18.75" x14ac:dyDescent="0.4"/>
  <sheetData/>
  <sheetProtection algorithmName="SHA-512" hashValue="cgj2c+xkpiABfSAYi1l8XJWVoj8HQm7GAo72XDuntExcqRKtXjtJ3V/E2OtKlAOo1pN1rqNExwIf50h8yIbWcQ==" saltValue="ez/BsCvujM5bGmzQSw8GhQ==" spinCount="100000" sheet="1" objects="1" scenarios="1"/>
  <phoneticPr fontId="3"/>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7:X41"/>
  <sheetViews>
    <sheetView showGridLines="0" showRowColHeaders="0" workbookViewId="0"/>
  </sheetViews>
  <sheetFormatPr defaultColWidth="3.75" defaultRowHeight="22.5" customHeight="1" x14ac:dyDescent="0.4"/>
  <cols>
    <col min="2" max="2" width="3.75" customWidth="1"/>
    <col min="5" max="6" width="3.75" customWidth="1"/>
    <col min="13" max="15" width="3.75" customWidth="1"/>
  </cols>
  <sheetData>
    <row r="17" spans="2:24" ht="22.5" customHeight="1" x14ac:dyDescent="0.4">
      <c r="B17" s="169" t="s">
        <v>5</v>
      </c>
      <c r="C17" s="169"/>
      <c r="D17" s="169"/>
      <c r="E17" s="169"/>
      <c r="F17" s="169"/>
      <c r="G17" s="172" t="s">
        <v>30</v>
      </c>
      <c r="H17" s="173"/>
      <c r="I17" s="173"/>
      <c r="J17" s="173"/>
      <c r="K17" s="173"/>
      <c r="L17" s="174"/>
      <c r="M17" s="169" t="s">
        <v>39</v>
      </c>
      <c r="N17" s="169"/>
      <c r="O17" s="169"/>
      <c r="P17" s="169"/>
      <c r="Q17" s="169"/>
      <c r="R17" s="169"/>
    </row>
    <row r="18" spans="2:24" ht="22.5" customHeight="1" x14ac:dyDescent="0.4">
      <c r="B18" s="171"/>
      <c r="C18" s="171"/>
      <c r="D18" s="171"/>
      <c r="E18" s="171"/>
      <c r="F18" s="171"/>
      <c r="G18" s="175"/>
      <c r="H18" s="176"/>
      <c r="I18" s="176"/>
      <c r="J18" s="176"/>
      <c r="K18" s="176"/>
      <c r="L18" s="177"/>
      <c r="M18" s="170">
        <f>IF(T33&gt;0,T33,T41)</f>
        <v>0</v>
      </c>
      <c r="N18" s="170"/>
      <c r="O18" s="170"/>
      <c r="P18" s="170"/>
      <c r="Q18" s="170"/>
      <c r="R18" s="170"/>
    </row>
    <row r="26" spans="2:24" ht="22.5" hidden="1" customHeight="1" x14ac:dyDescent="0.4">
      <c r="B26" t="s">
        <v>32</v>
      </c>
      <c r="X26" s="29"/>
    </row>
    <row r="27" spans="2:24" ht="22.5" hidden="1" customHeight="1" x14ac:dyDescent="0.4">
      <c r="B27" s="164">
        <v>600000</v>
      </c>
      <c r="C27" s="159"/>
      <c r="D27" s="30" t="s">
        <v>35</v>
      </c>
      <c r="E27" s="30"/>
      <c r="F27" s="30"/>
      <c r="G27" s="30"/>
      <c r="H27" s="167"/>
      <c r="I27" s="168"/>
      <c r="J27" s="164">
        <f>IF($B$18="65歳未満",IF(G18&lt;=600000,G18,0),0)</f>
        <v>0</v>
      </c>
      <c r="K27" s="159"/>
      <c r="L27" s="165"/>
      <c r="M27" s="30"/>
      <c r="N27" s="30"/>
      <c r="O27" s="30"/>
      <c r="P27" s="30"/>
      <c r="Q27" s="32"/>
      <c r="R27" s="33"/>
      <c r="S27" s="28" t="s">
        <v>40</v>
      </c>
      <c r="T27" s="161">
        <v>0</v>
      </c>
      <c r="U27" s="161"/>
      <c r="V27" s="161"/>
    </row>
    <row r="28" spans="2:24" ht="22.5" hidden="1" customHeight="1" x14ac:dyDescent="0.4">
      <c r="B28" s="164">
        <v>600000</v>
      </c>
      <c r="C28" s="159"/>
      <c r="D28" s="30" t="s">
        <v>33</v>
      </c>
      <c r="E28" s="30"/>
      <c r="F28" s="159">
        <v>1300000</v>
      </c>
      <c r="G28" s="159"/>
      <c r="H28" s="30" t="s">
        <v>34</v>
      </c>
      <c r="I28" s="31"/>
      <c r="J28" s="164">
        <f>IF($B$18="65歳未満",IF(AND($G$18&gt;B28,$G$18&lt;F28),$G$18,0),0)</f>
        <v>0</v>
      </c>
      <c r="K28" s="159"/>
      <c r="L28" s="165"/>
      <c r="M28" s="34" t="s">
        <v>37</v>
      </c>
      <c r="N28" s="159">
        <v>600000</v>
      </c>
      <c r="O28" s="159"/>
      <c r="P28" s="159"/>
      <c r="Q28" s="32"/>
      <c r="R28" s="33"/>
      <c r="S28" s="28" t="s">
        <v>40</v>
      </c>
      <c r="T28" s="160">
        <f>IF((J28-N28)&gt;0,(J28-N28),0)</f>
        <v>0</v>
      </c>
      <c r="U28" s="161"/>
      <c r="V28" s="161"/>
    </row>
    <row r="29" spans="2:24" ht="22.5" hidden="1" customHeight="1" x14ac:dyDescent="0.4">
      <c r="B29" s="164">
        <v>1300000</v>
      </c>
      <c r="C29" s="159"/>
      <c r="D29" s="30" t="s">
        <v>36</v>
      </c>
      <c r="E29" s="30"/>
      <c r="F29" s="159">
        <v>4100000</v>
      </c>
      <c r="G29" s="159"/>
      <c r="H29" s="30" t="s">
        <v>34</v>
      </c>
      <c r="I29" s="31"/>
      <c r="J29" s="164">
        <f>IF($B$18="65歳未満",IF(AND($G$18&gt;B29,$G$18&lt;F29),$G$18,0),0)</f>
        <v>0</v>
      </c>
      <c r="K29" s="159"/>
      <c r="L29" s="165"/>
      <c r="M29" s="34" t="s">
        <v>38</v>
      </c>
      <c r="N29" s="166">
        <v>0.75</v>
      </c>
      <c r="O29" s="166"/>
      <c r="P29" s="34" t="s">
        <v>37</v>
      </c>
      <c r="Q29" s="159">
        <v>275000</v>
      </c>
      <c r="R29" s="165"/>
      <c r="S29" s="28" t="s">
        <v>40</v>
      </c>
      <c r="T29" s="163">
        <f>ROUNDDOWN(IF(((J29*N29)-Q29)&gt;0,(J29*N29)-Q29,0),0)</f>
        <v>0</v>
      </c>
      <c r="U29" s="163"/>
      <c r="V29" s="163"/>
    </row>
    <row r="30" spans="2:24" ht="22.5" hidden="1" customHeight="1" x14ac:dyDescent="0.4">
      <c r="B30" s="164">
        <v>4100000</v>
      </c>
      <c r="C30" s="159"/>
      <c r="D30" s="30" t="s">
        <v>36</v>
      </c>
      <c r="E30" s="30"/>
      <c r="F30" s="159">
        <v>7700000</v>
      </c>
      <c r="G30" s="159"/>
      <c r="H30" s="30" t="s">
        <v>34</v>
      </c>
      <c r="I30" s="31"/>
      <c r="J30" s="164">
        <f>IF($B$18="65歳未満",IF(AND($G$18&gt;B30,$G$18&lt;F30),$G$18,0),0)</f>
        <v>0</v>
      </c>
      <c r="K30" s="159"/>
      <c r="L30" s="165"/>
      <c r="M30" s="34" t="s">
        <v>38</v>
      </c>
      <c r="N30" s="166">
        <v>0.85</v>
      </c>
      <c r="O30" s="166"/>
      <c r="P30" s="34" t="s">
        <v>37</v>
      </c>
      <c r="Q30" s="159">
        <v>685000</v>
      </c>
      <c r="R30" s="165"/>
      <c r="S30" s="28" t="s">
        <v>40</v>
      </c>
      <c r="T30" s="163">
        <f>ROUNDDOWN(IF(((J30*N30)-Q30)&gt;0,(J30*N30)-Q30,0),0)</f>
        <v>0</v>
      </c>
      <c r="U30" s="163"/>
      <c r="V30" s="163"/>
    </row>
    <row r="31" spans="2:24" ht="22.5" hidden="1" customHeight="1" x14ac:dyDescent="0.4">
      <c r="B31" s="164">
        <v>7700000</v>
      </c>
      <c r="C31" s="159"/>
      <c r="D31" s="30" t="s">
        <v>36</v>
      </c>
      <c r="E31" s="30"/>
      <c r="F31" s="155">
        <v>10000000</v>
      </c>
      <c r="G31" s="155"/>
      <c r="H31" s="30" t="s">
        <v>34</v>
      </c>
      <c r="I31" s="31"/>
      <c r="J31" s="164">
        <f>IF($B$18="65歳未満",IF(AND($G$18&gt;B31,$G$18&lt;F31),$G$18,0),0)</f>
        <v>0</v>
      </c>
      <c r="K31" s="159"/>
      <c r="L31" s="165"/>
      <c r="M31" s="34" t="s">
        <v>38</v>
      </c>
      <c r="N31" s="166">
        <v>0.95</v>
      </c>
      <c r="O31" s="166"/>
      <c r="P31" s="34" t="s">
        <v>37</v>
      </c>
      <c r="Q31" s="159">
        <v>1455000</v>
      </c>
      <c r="R31" s="165"/>
      <c r="S31" s="28" t="s">
        <v>40</v>
      </c>
      <c r="T31" s="163">
        <f>ROUNDDOWN(IF(((J31*N31)-Q31)&gt;0,(J31*N31)-Q31,0),0)</f>
        <v>0</v>
      </c>
      <c r="U31" s="163"/>
      <c r="V31" s="163"/>
    </row>
    <row r="32" spans="2:24" ht="22.5" hidden="1" customHeight="1" x14ac:dyDescent="0.4">
      <c r="B32" s="154">
        <v>10000000</v>
      </c>
      <c r="C32" s="155"/>
      <c r="D32" s="30" t="s">
        <v>36</v>
      </c>
      <c r="E32" s="30"/>
      <c r="F32" s="30"/>
      <c r="G32" s="30"/>
      <c r="H32" s="30"/>
      <c r="I32" s="31"/>
      <c r="J32" s="156">
        <f>IF(B18="65歳未満",IF(G18&gt;=10000000,G18,0),0)</f>
        <v>0</v>
      </c>
      <c r="K32" s="157"/>
      <c r="L32" s="158"/>
      <c r="M32" s="35" t="s">
        <v>37</v>
      </c>
      <c r="N32" s="159">
        <v>1950000</v>
      </c>
      <c r="O32" s="159"/>
      <c r="P32" s="159"/>
      <c r="Q32" s="32"/>
      <c r="R32" s="33"/>
      <c r="S32" s="28" t="s">
        <v>40</v>
      </c>
      <c r="T32" s="160">
        <f>IF((J32-N32)&gt;0,T32,0)</f>
        <v>0</v>
      </c>
      <c r="U32" s="161"/>
      <c r="V32" s="161"/>
    </row>
    <row r="33" spans="2:22" ht="22.5" hidden="1" customHeight="1" x14ac:dyDescent="0.4">
      <c r="T33" s="162">
        <f>SUM(T27:T32)</f>
        <v>0</v>
      </c>
      <c r="U33" s="162"/>
      <c r="V33" s="162"/>
    </row>
    <row r="34" spans="2:22" ht="22.5" hidden="1" customHeight="1" x14ac:dyDescent="0.4">
      <c r="B34" t="s">
        <v>31</v>
      </c>
    </row>
    <row r="35" spans="2:22" ht="22.5" hidden="1" customHeight="1" x14ac:dyDescent="0.4">
      <c r="B35" s="164">
        <v>1100000</v>
      </c>
      <c r="C35" s="159"/>
      <c r="D35" s="30" t="s">
        <v>35</v>
      </c>
      <c r="E35" s="30"/>
      <c r="F35" s="30"/>
      <c r="G35" s="30"/>
      <c r="H35" s="167"/>
      <c r="I35" s="168"/>
      <c r="J35" s="164">
        <f>IF($B$18="65歳以上",IF(G18&lt;=1100000,G18,0),0)</f>
        <v>0</v>
      </c>
      <c r="K35" s="159"/>
      <c r="L35" s="165"/>
      <c r="M35" s="30"/>
      <c r="N35" s="30"/>
      <c r="O35" s="30"/>
      <c r="P35" s="30"/>
      <c r="Q35" s="32"/>
      <c r="R35" s="33"/>
      <c r="S35" s="28" t="s">
        <v>40</v>
      </c>
      <c r="T35" s="161">
        <v>0</v>
      </c>
      <c r="U35" s="161"/>
      <c r="V35" s="161"/>
    </row>
    <row r="36" spans="2:22" ht="22.5" hidden="1" customHeight="1" x14ac:dyDescent="0.4">
      <c r="B36" s="164">
        <v>1100000</v>
      </c>
      <c r="C36" s="159"/>
      <c r="D36" s="30" t="s">
        <v>33</v>
      </c>
      <c r="E36" s="30"/>
      <c r="F36" s="159">
        <v>3300000</v>
      </c>
      <c r="G36" s="159"/>
      <c r="H36" s="30" t="s">
        <v>34</v>
      </c>
      <c r="I36" s="31"/>
      <c r="J36" s="164">
        <f>IF($B$18="65歳以上",IF(AND($G$18&gt;B36,$G$18&lt;F36),$G$18,0),0)</f>
        <v>0</v>
      </c>
      <c r="K36" s="159"/>
      <c r="L36" s="165"/>
      <c r="M36" s="34" t="s">
        <v>37</v>
      </c>
      <c r="N36" s="159">
        <v>1100000</v>
      </c>
      <c r="O36" s="159"/>
      <c r="P36" s="159"/>
      <c r="Q36" s="32"/>
      <c r="R36" s="33"/>
      <c r="S36" s="28" t="s">
        <v>40</v>
      </c>
      <c r="T36" s="160">
        <f>IF((J36-N36)&gt;0,(J36-N36),0)</f>
        <v>0</v>
      </c>
      <c r="U36" s="161"/>
      <c r="V36" s="161"/>
    </row>
    <row r="37" spans="2:22" ht="22.5" hidden="1" customHeight="1" x14ac:dyDescent="0.4">
      <c r="B37" s="164">
        <v>3300000</v>
      </c>
      <c r="C37" s="159"/>
      <c r="D37" s="30" t="s">
        <v>36</v>
      </c>
      <c r="E37" s="30"/>
      <c r="F37" s="159">
        <v>4100000</v>
      </c>
      <c r="G37" s="159"/>
      <c r="H37" s="30" t="s">
        <v>34</v>
      </c>
      <c r="I37" s="31"/>
      <c r="J37" s="164">
        <f>IF($B$18="65歳以上",IF(AND($G$18&gt;=B37,$G$18&lt;F37),$G$18,0),0)</f>
        <v>0</v>
      </c>
      <c r="K37" s="159"/>
      <c r="L37" s="165"/>
      <c r="M37" s="34" t="s">
        <v>38</v>
      </c>
      <c r="N37" s="166">
        <v>0.75</v>
      </c>
      <c r="O37" s="166"/>
      <c r="P37" s="34" t="s">
        <v>37</v>
      </c>
      <c r="Q37" s="159">
        <v>275000</v>
      </c>
      <c r="R37" s="165"/>
      <c r="S37" s="28" t="s">
        <v>40</v>
      </c>
      <c r="T37" s="163">
        <f>ROUNDDOWN(IF(((J37*N37)-Q37)&gt;0,(J37*N37)-Q37,0),0)</f>
        <v>0</v>
      </c>
      <c r="U37" s="163"/>
      <c r="V37" s="163"/>
    </row>
    <row r="38" spans="2:22" ht="22.5" hidden="1" customHeight="1" x14ac:dyDescent="0.4">
      <c r="B38" s="164">
        <v>4100000</v>
      </c>
      <c r="C38" s="159"/>
      <c r="D38" s="30" t="s">
        <v>36</v>
      </c>
      <c r="E38" s="30"/>
      <c r="F38" s="159">
        <v>7700000</v>
      </c>
      <c r="G38" s="159"/>
      <c r="H38" s="30" t="s">
        <v>34</v>
      </c>
      <c r="I38" s="31"/>
      <c r="J38" s="164">
        <f t="shared" ref="J38:J39" si="0">IF($B$18="65歳以上",IF(AND($G$18&gt;=B38,$G$18&lt;F38),$G$18,0),0)</f>
        <v>0</v>
      </c>
      <c r="K38" s="159"/>
      <c r="L38" s="165"/>
      <c r="M38" s="34" t="s">
        <v>38</v>
      </c>
      <c r="N38" s="166">
        <v>0.85</v>
      </c>
      <c r="O38" s="166"/>
      <c r="P38" s="34" t="s">
        <v>37</v>
      </c>
      <c r="Q38" s="159">
        <v>685000</v>
      </c>
      <c r="R38" s="165"/>
      <c r="S38" s="28" t="s">
        <v>40</v>
      </c>
      <c r="T38" s="163">
        <f>ROUNDDOWN(IF(((J38*N38)-Q38)&gt;0,(J38*N38)-Q38,0),0)</f>
        <v>0</v>
      </c>
      <c r="U38" s="163"/>
      <c r="V38" s="163"/>
    </row>
    <row r="39" spans="2:22" ht="22.5" hidden="1" customHeight="1" x14ac:dyDescent="0.4">
      <c r="B39" s="164">
        <v>7700000</v>
      </c>
      <c r="C39" s="159"/>
      <c r="D39" s="30" t="s">
        <v>36</v>
      </c>
      <c r="E39" s="30"/>
      <c r="F39" s="155">
        <v>10000000</v>
      </c>
      <c r="G39" s="155"/>
      <c r="H39" s="30" t="s">
        <v>34</v>
      </c>
      <c r="I39" s="31"/>
      <c r="J39" s="164">
        <f t="shared" si="0"/>
        <v>0</v>
      </c>
      <c r="K39" s="159"/>
      <c r="L39" s="165"/>
      <c r="M39" s="34" t="s">
        <v>38</v>
      </c>
      <c r="N39" s="166">
        <v>0.95</v>
      </c>
      <c r="O39" s="166"/>
      <c r="P39" s="34" t="s">
        <v>37</v>
      </c>
      <c r="Q39" s="159">
        <v>1455000</v>
      </c>
      <c r="R39" s="165"/>
      <c r="S39" s="28" t="s">
        <v>40</v>
      </c>
      <c r="T39" s="163">
        <f>ROUNDDOWN(IF(((J39*N39)-Q39)&gt;0,(J39*N39)-Q39,0),0)</f>
        <v>0</v>
      </c>
      <c r="U39" s="163"/>
      <c r="V39" s="163"/>
    </row>
    <row r="40" spans="2:22" ht="22.5" hidden="1" customHeight="1" x14ac:dyDescent="0.4">
      <c r="B40" s="154">
        <v>10000000</v>
      </c>
      <c r="C40" s="155"/>
      <c r="D40" s="30" t="s">
        <v>36</v>
      </c>
      <c r="E40" s="30"/>
      <c r="F40" s="30"/>
      <c r="G40" s="30"/>
      <c r="H40" s="30"/>
      <c r="I40" s="31"/>
      <c r="J40" s="156">
        <f>IF(B31="65歳以上",IF(G31&gt;=10000000,G31,0),0)</f>
        <v>0</v>
      </c>
      <c r="K40" s="157"/>
      <c r="L40" s="158"/>
      <c r="M40" s="35" t="s">
        <v>37</v>
      </c>
      <c r="N40" s="159">
        <v>1950000</v>
      </c>
      <c r="O40" s="159"/>
      <c r="P40" s="159"/>
      <c r="Q40" s="32"/>
      <c r="R40" s="33"/>
      <c r="S40" s="28" t="s">
        <v>40</v>
      </c>
      <c r="T40" s="160">
        <f>IF((J40-N40)&gt;0,T40,0)</f>
        <v>0</v>
      </c>
      <c r="U40" s="161"/>
      <c r="V40" s="161"/>
    </row>
    <row r="41" spans="2:22" ht="22.5" hidden="1" customHeight="1" x14ac:dyDescent="0.4">
      <c r="T41" s="162">
        <f>SUM(T35:T40)</f>
        <v>0</v>
      </c>
      <c r="U41" s="162"/>
      <c r="V41" s="162"/>
    </row>
  </sheetData>
  <sheetProtection algorithmName="SHA-512" hashValue="8+FjCiK5Kyj9i/0CbMHAExh7qMRrg22IHS+EWC1gkqRI0mb2ELESLz1EBENo/gnko4m23Otsq8riwJAgRFOYJw==" saltValue="hOn0utAtreBgVutdeqSUvg==" spinCount="100000" sheet="1" objects="1" scenarios="1"/>
  <mergeCells count="70">
    <mergeCell ref="J29:L29"/>
    <mergeCell ref="B18:F18"/>
    <mergeCell ref="B17:F17"/>
    <mergeCell ref="B27:C27"/>
    <mergeCell ref="B28:C28"/>
    <mergeCell ref="B29:C29"/>
    <mergeCell ref="G17:L17"/>
    <mergeCell ref="G18:L18"/>
    <mergeCell ref="H27:I27"/>
    <mergeCell ref="B31:C31"/>
    <mergeCell ref="B32:C32"/>
    <mergeCell ref="F28:G28"/>
    <mergeCell ref="F29:G29"/>
    <mergeCell ref="F30:G30"/>
    <mergeCell ref="F31:G31"/>
    <mergeCell ref="B30:C30"/>
    <mergeCell ref="M17:R17"/>
    <mergeCell ref="M18:R18"/>
    <mergeCell ref="T28:V28"/>
    <mergeCell ref="N28:P28"/>
    <mergeCell ref="J28:L28"/>
    <mergeCell ref="J30:L30"/>
    <mergeCell ref="J31:L31"/>
    <mergeCell ref="J32:L32"/>
    <mergeCell ref="J27:L27"/>
    <mergeCell ref="T27:V27"/>
    <mergeCell ref="T29:V29"/>
    <mergeCell ref="T30:V30"/>
    <mergeCell ref="T31:V31"/>
    <mergeCell ref="T32:V32"/>
    <mergeCell ref="N32:P32"/>
    <mergeCell ref="Q29:R29"/>
    <mergeCell ref="Q30:R30"/>
    <mergeCell ref="Q31:R31"/>
    <mergeCell ref="N29:O29"/>
    <mergeCell ref="N30:O30"/>
    <mergeCell ref="N31:O31"/>
    <mergeCell ref="T37:V37"/>
    <mergeCell ref="T33:V33"/>
    <mergeCell ref="B35:C35"/>
    <mergeCell ref="H35:I35"/>
    <mergeCell ref="J35:L35"/>
    <mergeCell ref="T35:V35"/>
    <mergeCell ref="B36:C36"/>
    <mergeCell ref="F36:G36"/>
    <mergeCell ref="J36:L36"/>
    <mergeCell ref="N36:P36"/>
    <mergeCell ref="T36:V36"/>
    <mergeCell ref="B37:C37"/>
    <mergeCell ref="F37:G37"/>
    <mergeCell ref="J37:L37"/>
    <mergeCell ref="N37:O37"/>
    <mergeCell ref="Q37:R37"/>
    <mergeCell ref="T39:V39"/>
    <mergeCell ref="B38:C38"/>
    <mergeCell ref="F38:G38"/>
    <mergeCell ref="J38:L38"/>
    <mergeCell ref="N38:O38"/>
    <mergeCell ref="Q38:R38"/>
    <mergeCell ref="T38:V38"/>
    <mergeCell ref="B39:C39"/>
    <mergeCell ref="F39:G39"/>
    <mergeCell ref="J39:L39"/>
    <mergeCell ref="N39:O39"/>
    <mergeCell ref="Q39:R39"/>
    <mergeCell ref="B40:C40"/>
    <mergeCell ref="J40:L40"/>
    <mergeCell ref="N40:P40"/>
    <mergeCell ref="T40:V40"/>
    <mergeCell ref="T41:V41"/>
  </mergeCells>
  <phoneticPr fontId="3"/>
  <dataValidations count="1">
    <dataValidation type="list" allowBlank="1" showInputMessage="1" showErrorMessage="1" sqref="B18">
      <formula1>"65歳未満,65歳以上"</formula1>
    </dataValidation>
  </dataValidation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1:J26"/>
  <sheetViews>
    <sheetView showGridLines="0" workbookViewId="0"/>
  </sheetViews>
  <sheetFormatPr defaultRowHeight="18.75" x14ac:dyDescent="0.4"/>
  <cols>
    <col min="1" max="1" width="2.25" style="1" customWidth="1"/>
    <col min="2" max="16384" width="9" style="1"/>
  </cols>
  <sheetData>
    <row r="1" spans="2:10" ht="44.25" customHeight="1" x14ac:dyDescent="0.4"/>
    <row r="2" spans="2:10" ht="22.5" x14ac:dyDescent="0.4">
      <c r="B2" s="51" t="s">
        <v>53</v>
      </c>
      <c r="C2" s="52"/>
      <c r="D2" s="52"/>
      <c r="E2" s="52"/>
      <c r="F2" s="52"/>
      <c r="G2" s="52"/>
      <c r="H2" s="52"/>
      <c r="I2" s="52"/>
      <c r="J2" s="52"/>
    </row>
    <row r="3" spans="2:10" ht="19.5" customHeight="1" x14ac:dyDescent="0.4">
      <c r="B3" s="178" t="s">
        <v>66</v>
      </c>
      <c r="C3" s="178"/>
      <c r="D3" s="178"/>
      <c r="E3" s="178"/>
      <c r="F3" s="178"/>
      <c r="G3" s="178"/>
      <c r="H3" s="178"/>
      <c r="I3" s="178"/>
      <c r="J3" s="178"/>
    </row>
    <row r="4" spans="2:10" ht="18.75" customHeight="1" x14ac:dyDescent="0.4">
      <c r="B4" s="178"/>
      <c r="C4" s="178"/>
      <c r="D4" s="178"/>
      <c r="E4" s="178"/>
      <c r="F4" s="178"/>
      <c r="G4" s="178"/>
      <c r="H4" s="178"/>
      <c r="I4" s="178"/>
      <c r="J4" s="178"/>
    </row>
    <row r="5" spans="2:10" ht="18.75" customHeight="1" x14ac:dyDescent="0.4">
      <c r="B5" s="178"/>
      <c r="C5" s="178"/>
      <c r="D5" s="178"/>
      <c r="E5" s="178"/>
      <c r="F5" s="178"/>
      <c r="G5" s="178"/>
      <c r="H5" s="178"/>
      <c r="I5" s="178"/>
      <c r="J5" s="178"/>
    </row>
    <row r="6" spans="2:10" ht="18.75" customHeight="1" x14ac:dyDescent="0.4">
      <c r="B6" s="178"/>
      <c r="C6" s="178"/>
      <c r="D6" s="178"/>
      <c r="E6" s="178"/>
      <c r="F6" s="178"/>
      <c r="G6" s="178"/>
      <c r="H6" s="178"/>
      <c r="I6" s="178"/>
      <c r="J6" s="178"/>
    </row>
    <row r="7" spans="2:10" ht="18.75" customHeight="1" x14ac:dyDescent="0.4">
      <c r="B7" s="178"/>
      <c r="C7" s="178"/>
      <c r="D7" s="178"/>
      <c r="E7" s="178"/>
      <c r="F7" s="178"/>
      <c r="G7" s="178"/>
      <c r="H7" s="178"/>
      <c r="I7" s="178"/>
      <c r="J7" s="178"/>
    </row>
    <row r="8" spans="2:10" ht="18.75" customHeight="1" x14ac:dyDescent="0.4">
      <c r="B8" s="178"/>
      <c r="C8" s="178"/>
      <c r="D8" s="178"/>
      <c r="E8" s="178"/>
      <c r="F8" s="178"/>
      <c r="G8" s="178"/>
      <c r="H8" s="178"/>
      <c r="I8" s="178"/>
      <c r="J8" s="178"/>
    </row>
    <row r="9" spans="2:10" ht="18.75" customHeight="1" x14ac:dyDescent="0.4">
      <c r="B9" s="178"/>
      <c r="C9" s="178"/>
      <c r="D9" s="178"/>
      <c r="E9" s="178"/>
      <c r="F9" s="178"/>
      <c r="G9" s="178"/>
      <c r="H9" s="178"/>
      <c r="I9" s="178"/>
      <c r="J9" s="178"/>
    </row>
    <row r="10" spans="2:10" ht="18.75" customHeight="1" x14ac:dyDescent="0.4">
      <c r="B10" s="178"/>
      <c r="C10" s="178"/>
      <c r="D10" s="178"/>
      <c r="E10" s="178"/>
      <c r="F10" s="178"/>
      <c r="G10" s="178"/>
      <c r="H10" s="178"/>
      <c r="I10" s="178"/>
      <c r="J10" s="178"/>
    </row>
    <row r="11" spans="2:10" ht="18.75" customHeight="1" x14ac:dyDescent="0.4">
      <c r="B11" s="178"/>
      <c r="C11" s="178"/>
      <c r="D11" s="178"/>
      <c r="E11" s="178"/>
      <c r="F11" s="178"/>
      <c r="G11" s="178"/>
      <c r="H11" s="178"/>
      <c r="I11" s="178"/>
      <c r="J11" s="178"/>
    </row>
    <row r="12" spans="2:10" ht="18.75" customHeight="1" x14ac:dyDescent="0.4">
      <c r="B12" s="178"/>
      <c r="C12" s="178"/>
      <c r="D12" s="178"/>
      <c r="E12" s="178"/>
      <c r="F12" s="178"/>
      <c r="G12" s="178"/>
      <c r="H12" s="178"/>
      <c r="I12" s="178"/>
      <c r="J12" s="178"/>
    </row>
    <row r="13" spans="2:10" ht="18.75" customHeight="1" x14ac:dyDescent="0.4">
      <c r="B13" s="178"/>
      <c r="C13" s="178"/>
      <c r="D13" s="178"/>
      <c r="E13" s="178"/>
      <c r="F13" s="178"/>
      <c r="G13" s="178"/>
      <c r="H13" s="178"/>
      <c r="I13" s="178"/>
      <c r="J13" s="178"/>
    </row>
    <row r="14" spans="2:10" ht="14.25" customHeight="1" x14ac:dyDescent="0.4">
      <c r="B14" s="178"/>
      <c r="C14" s="178"/>
      <c r="D14" s="178"/>
      <c r="E14" s="178"/>
      <c r="F14" s="178"/>
      <c r="G14" s="178"/>
      <c r="H14" s="178"/>
      <c r="I14" s="178"/>
      <c r="J14" s="178"/>
    </row>
    <row r="15" spans="2:10" ht="18.75" customHeight="1" x14ac:dyDescent="0.4">
      <c r="B15" s="178"/>
      <c r="C15" s="178"/>
      <c r="D15" s="178"/>
      <c r="E15" s="178"/>
      <c r="F15" s="178"/>
      <c r="G15" s="178"/>
      <c r="H15" s="178"/>
      <c r="I15" s="178"/>
      <c r="J15" s="178"/>
    </row>
    <row r="16" spans="2:10" ht="18.75" customHeight="1" x14ac:dyDescent="0.4">
      <c r="B16" s="178"/>
      <c r="C16" s="178"/>
      <c r="D16" s="178"/>
      <c r="E16" s="178"/>
      <c r="F16" s="178"/>
      <c r="G16" s="178"/>
      <c r="H16" s="178"/>
      <c r="I16" s="178"/>
      <c r="J16" s="178"/>
    </row>
    <row r="17" spans="2:10" ht="18.75" customHeight="1" x14ac:dyDescent="0.4">
      <c r="B17" s="178"/>
      <c r="C17" s="178"/>
      <c r="D17" s="178"/>
      <c r="E17" s="178"/>
      <c r="F17" s="178"/>
      <c r="G17" s="178"/>
      <c r="H17" s="178"/>
      <c r="I17" s="178"/>
      <c r="J17" s="178"/>
    </row>
    <row r="18" spans="2:10" ht="18.75" customHeight="1" x14ac:dyDescent="0.4">
      <c r="B18" s="178"/>
      <c r="C18" s="178"/>
      <c r="D18" s="178"/>
      <c r="E18" s="178"/>
      <c r="F18" s="178"/>
      <c r="G18" s="178"/>
      <c r="H18" s="178"/>
      <c r="I18" s="178"/>
      <c r="J18" s="178"/>
    </row>
    <row r="19" spans="2:10" ht="18.75" customHeight="1" x14ac:dyDescent="0.4">
      <c r="B19" s="178"/>
      <c r="C19" s="178"/>
      <c r="D19" s="178"/>
      <c r="E19" s="178"/>
      <c r="F19" s="178"/>
      <c r="G19" s="178"/>
      <c r="H19" s="178"/>
      <c r="I19" s="178"/>
      <c r="J19" s="178"/>
    </row>
    <row r="20" spans="2:10" ht="18.75" customHeight="1" x14ac:dyDescent="0.4">
      <c r="B20" s="178"/>
      <c r="C20" s="178"/>
      <c r="D20" s="178"/>
      <c r="E20" s="178"/>
      <c r="F20" s="178"/>
      <c r="G20" s="178"/>
      <c r="H20" s="178"/>
      <c r="I20" s="178"/>
      <c r="J20" s="178"/>
    </row>
    <row r="21" spans="2:10" ht="18.75" customHeight="1" x14ac:dyDescent="0.4">
      <c r="B21" s="178"/>
      <c r="C21" s="178"/>
      <c r="D21" s="178"/>
      <c r="E21" s="178"/>
      <c r="F21" s="178"/>
      <c r="G21" s="178"/>
      <c r="H21" s="178"/>
      <c r="I21" s="178"/>
      <c r="J21" s="178"/>
    </row>
    <row r="22" spans="2:10" ht="18.75" customHeight="1" x14ac:dyDescent="0.4">
      <c r="B22" s="178"/>
      <c r="C22" s="178"/>
      <c r="D22" s="178"/>
      <c r="E22" s="178"/>
      <c r="F22" s="178"/>
      <c r="G22" s="178"/>
      <c r="H22" s="178"/>
      <c r="I22" s="178"/>
      <c r="J22" s="178"/>
    </row>
    <row r="23" spans="2:10" ht="18.75" customHeight="1" x14ac:dyDescent="0.4">
      <c r="B23" s="178"/>
      <c r="C23" s="178"/>
      <c r="D23" s="178"/>
      <c r="E23" s="178"/>
      <c r="F23" s="178"/>
      <c r="G23" s="178"/>
      <c r="H23" s="178"/>
      <c r="I23" s="178"/>
      <c r="J23" s="178"/>
    </row>
    <row r="24" spans="2:10" ht="18.75" customHeight="1" x14ac:dyDescent="0.4">
      <c r="B24" s="178"/>
      <c r="C24" s="178"/>
      <c r="D24" s="178"/>
      <c r="E24" s="178"/>
      <c r="F24" s="178"/>
      <c r="G24" s="178"/>
      <c r="H24" s="178"/>
      <c r="I24" s="178"/>
      <c r="J24" s="178"/>
    </row>
    <row r="25" spans="2:10" x14ac:dyDescent="0.4">
      <c r="B25" s="178"/>
      <c r="C25" s="178"/>
      <c r="D25" s="178"/>
      <c r="E25" s="178"/>
      <c r="F25" s="178"/>
      <c r="G25" s="178"/>
      <c r="H25" s="178"/>
      <c r="I25" s="178"/>
      <c r="J25" s="178"/>
    </row>
    <row r="26" spans="2:10" x14ac:dyDescent="0.4">
      <c r="B26" s="178"/>
      <c r="C26" s="178"/>
      <c r="D26" s="178"/>
      <c r="E26" s="178"/>
      <c r="F26" s="178"/>
      <c r="G26" s="178"/>
      <c r="H26" s="178"/>
      <c r="I26" s="178"/>
      <c r="J26" s="178"/>
    </row>
  </sheetData>
  <sheetProtection algorithmName="SHA-512" hashValue="FrLYc45MQmeDhEW9a7+6EBdmxygsiNuLTcMkSe1//1kPO0I4c9B5o4/hjXnzPKQuUwC/A5VZYE5NmwwdgGYhiw==" saltValue="Hx0T9KJKtFUru6uAsqzeJg==" spinCount="100000" sheet="1" objects="1" scenarios="1"/>
  <mergeCells count="1">
    <mergeCell ref="B3:J26"/>
  </mergeCells>
  <phoneticPr fontId="3"/>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試算表</vt:lpstr>
      <vt:lpstr>試算表詳細</vt:lpstr>
      <vt:lpstr>源泉徴収票見本</vt:lpstr>
      <vt:lpstr>確定申告書見本</vt:lpstr>
      <vt:lpstr>年金所得の確認</vt:lpstr>
      <vt:lpstr>総所得金額等とは</vt:lpstr>
    </vt:vector>
  </TitlesOfParts>
  <Company>目黒区役所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目黒区役所</dc:creator>
  <cp:lastModifiedBy>目黒区役所</cp:lastModifiedBy>
  <dcterms:created xsi:type="dcterms:W3CDTF">2023-05-12T05:22:46Z</dcterms:created>
  <dcterms:modified xsi:type="dcterms:W3CDTF">2023-06-26T06:00:36Z</dcterms:modified>
</cp:coreProperties>
</file>