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66925"/>
  <xr:revisionPtr revIDLastSave="0" documentId="13_ncr:1_{51D6719E-022D-44D3-B72C-5EA79BFF8AE4}" xr6:coauthVersionLast="47" xr6:coauthVersionMax="47" xr10:uidLastSave="{00000000-0000-0000-0000-000000000000}"/>
  <bookViews>
    <workbookView xWindow="-120" yWindow="-120" windowWidth="38640" windowHeight="21120" xr2:uid="{00000000-000D-0000-FFFF-FFFF00000000}"/>
  </bookViews>
  <sheets>
    <sheet name="【使用方法】" sheetId="6" r:id="rId1"/>
    <sheet name="自然色に関する目安" sheetId="7" r:id="rId2"/>
    <sheet name="印刷対象　外部仕上色一覧" sheetId="1" r:id="rId3"/>
    <sheet name="印刷対象　面積割合表" sheetId="2" r:id="rId4"/>
    <sheet name="(印刷対象外)　プルダウン・基準リスト" sheetId="3" r:id="rId5"/>
    <sheet name="Sheet1" sheetId="8" r:id="rId6"/>
  </sheets>
  <definedNames>
    <definedName name="_xlnm.Print_Area" localSheetId="2">'印刷対象　外部仕上色一覧'!$A$2:$N$25</definedName>
    <definedName name="_xlnm.Print_Area" localSheetId="3">'印刷対象　面積割合表'!$A$2:$I$18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 l="1"/>
  <c r="F13" i="2"/>
  <c r="G13" i="2"/>
  <c r="H13" i="2"/>
  <c r="E10" i="2"/>
  <c r="F10" i="2"/>
  <c r="G10" i="2"/>
  <c r="F12" i="2"/>
  <c r="G12" i="2"/>
  <c r="H12" i="2"/>
  <c r="F11" i="2"/>
  <c r="G11" i="2"/>
  <c r="G14" i="2" s="1"/>
  <c r="H11" i="2"/>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E12" i="2" l="1"/>
  <c r="E11" i="2"/>
  <c r="H14" i="2"/>
  <c r="H10" i="2"/>
  <c r="F14" i="2"/>
  <c r="E14" i="2"/>
  <c r="F5" i="1"/>
  <c r="E15" i="2" l="1"/>
  <c r="F15" i="2" l="1"/>
  <c r="G15" i="2"/>
  <c r="H16" i="2"/>
  <c r="H15" i="2"/>
  <c r="E16" i="2"/>
  <c r="Q5" i="1"/>
  <c r="Q6" i="1"/>
  <c r="Q7" i="1"/>
  <c r="Q8" i="1"/>
  <c r="Q9" i="1"/>
  <c r="Q10" i="1"/>
  <c r="Q11" i="1"/>
  <c r="Q12" i="1"/>
  <c r="Q13" i="1"/>
  <c r="Q14" i="1"/>
  <c r="Q15" i="1"/>
  <c r="Q16" i="1"/>
  <c r="Q17" i="1"/>
  <c r="Q18" i="1"/>
  <c r="Q19" i="1"/>
  <c r="Q20" i="1"/>
  <c r="Q21" i="1"/>
  <c r="Q22" i="1"/>
  <c r="Q23" i="1"/>
  <c r="Q24" i="1"/>
  <c r="Q25" i="1"/>
  <c r="Q26" i="1"/>
  <c r="Q27" i="1"/>
  <c r="Q4" i="1"/>
  <c r="X5" i="1"/>
  <c r="X6" i="1"/>
  <c r="X7" i="1"/>
  <c r="X8" i="1"/>
  <c r="X9" i="1"/>
  <c r="X10" i="1"/>
  <c r="X11" i="1"/>
  <c r="X12" i="1"/>
  <c r="X13" i="1"/>
  <c r="X14" i="1"/>
  <c r="X15" i="1"/>
  <c r="X16" i="1"/>
  <c r="X17" i="1"/>
  <c r="X18" i="1"/>
  <c r="X19" i="1"/>
  <c r="X20" i="1"/>
  <c r="X21" i="1"/>
  <c r="X22" i="1"/>
  <c r="X23" i="1"/>
  <c r="X24" i="1"/>
  <c r="X25" i="1"/>
  <c r="X26" i="1"/>
  <c r="X27" i="1"/>
  <c r="X4" i="1"/>
  <c r="G16" i="2" l="1"/>
  <c r="F16" i="2"/>
  <c r="A1" i="3"/>
  <c r="H31" i="3" l="1"/>
  <c r="Y4" i="1" s="1"/>
  <c r="H4" i="3"/>
  <c r="R4" i="1" s="1"/>
  <c r="H11" i="3"/>
  <c r="H32" i="3"/>
  <c r="I34" i="3"/>
  <c r="K37" i="3"/>
  <c r="I41" i="3"/>
  <c r="K44" i="3"/>
  <c r="I48" i="3"/>
  <c r="K51" i="3"/>
  <c r="I4" i="3"/>
  <c r="I11" i="3"/>
  <c r="I18" i="3"/>
  <c r="I25" i="3"/>
  <c r="K8" i="3"/>
  <c r="K15" i="3"/>
  <c r="K22" i="3"/>
  <c r="I22" i="3"/>
  <c r="J34" i="3"/>
  <c r="H38" i="3"/>
  <c r="J41" i="3"/>
  <c r="H45" i="3"/>
  <c r="J48" i="3"/>
  <c r="H52" i="3"/>
  <c r="H5" i="3"/>
  <c r="H12" i="3"/>
  <c r="H19" i="3"/>
  <c r="H26" i="3"/>
  <c r="J9" i="3"/>
  <c r="J16" i="3"/>
  <c r="J23" i="3"/>
  <c r="H35" i="3"/>
  <c r="H42" i="3"/>
  <c r="H49" i="3"/>
  <c r="H6" i="3"/>
  <c r="H13" i="3"/>
  <c r="H27" i="3"/>
  <c r="J10" i="3"/>
  <c r="J17" i="3"/>
  <c r="J24" i="3"/>
  <c r="K31" i="3"/>
  <c r="I35" i="3"/>
  <c r="K38" i="3"/>
  <c r="I42" i="3"/>
  <c r="K45" i="3"/>
  <c r="I49" i="3"/>
  <c r="K52" i="3"/>
  <c r="I6" i="3"/>
  <c r="I13" i="3"/>
  <c r="I20" i="3"/>
  <c r="I27" i="3"/>
  <c r="K10" i="3"/>
  <c r="K17" i="3"/>
  <c r="K24" i="3"/>
  <c r="J35" i="3"/>
  <c r="H39" i="3"/>
  <c r="J42" i="3"/>
  <c r="H46" i="3"/>
  <c r="J49" i="3"/>
  <c r="H53" i="3"/>
  <c r="H7" i="3"/>
  <c r="H14" i="3"/>
  <c r="H21" i="3"/>
  <c r="J4" i="3"/>
  <c r="J11" i="3"/>
  <c r="J18" i="3"/>
  <c r="J25" i="3"/>
  <c r="K35" i="3"/>
  <c r="I39" i="3"/>
  <c r="K42" i="3"/>
  <c r="I46" i="3"/>
  <c r="K49" i="3"/>
  <c r="I53" i="3"/>
  <c r="I7" i="3"/>
  <c r="I14" i="3"/>
  <c r="I21" i="3"/>
  <c r="K4" i="3"/>
  <c r="K11" i="3"/>
  <c r="K18" i="3"/>
  <c r="K25" i="3"/>
  <c r="J32" i="3"/>
  <c r="H36" i="3"/>
  <c r="J39" i="3"/>
  <c r="H43" i="3"/>
  <c r="J46" i="3"/>
  <c r="H50" i="3"/>
  <c r="J53" i="3"/>
  <c r="H8" i="3"/>
  <c r="H15" i="3"/>
  <c r="H22" i="3"/>
  <c r="J5" i="3"/>
  <c r="J12" i="3"/>
  <c r="J19" i="3"/>
  <c r="J26" i="3"/>
  <c r="I36" i="3"/>
  <c r="K39" i="3"/>
  <c r="I43" i="3"/>
  <c r="K46" i="3"/>
  <c r="I50" i="3"/>
  <c r="I8" i="3"/>
  <c r="I15" i="3"/>
  <c r="I31" i="3"/>
  <c r="K34" i="3"/>
  <c r="I38" i="3"/>
  <c r="K41" i="3"/>
  <c r="I45" i="3"/>
  <c r="K48" i="3"/>
  <c r="I52" i="3"/>
  <c r="I5" i="3"/>
  <c r="I12" i="3"/>
  <c r="I19" i="3"/>
  <c r="I26" i="3"/>
  <c r="K9" i="3"/>
  <c r="K16" i="3"/>
  <c r="K23" i="3"/>
  <c r="J31" i="3"/>
  <c r="J38" i="3"/>
  <c r="J45" i="3"/>
  <c r="J52" i="3"/>
  <c r="H20" i="3"/>
  <c r="K32" i="3"/>
  <c r="K53" i="3"/>
  <c r="K12" i="3"/>
  <c r="I32" i="3"/>
  <c r="K40" i="3"/>
  <c r="H51" i="3"/>
  <c r="I16" i="3"/>
  <c r="J8" i="3"/>
  <c r="K27" i="3"/>
  <c r="H41" i="3"/>
  <c r="I51" i="3"/>
  <c r="H17" i="3"/>
  <c r="J13" i="3"/>
  <c r="K33" i="3"/>
  <c r="I54" i="3"/>
  <c r="H34" i="3"/>
  <c r="I23" i="3"/>
  <c r="H37" i="3"/>
  <c r="K20" i="3"/>
  <c r="K5" i="3"/>
  <c r="K47" i="3"/>
  <c r="H48" i="3"/>
  <c r="J22" i="3"/>
  <c r="J7" i="3"/>
  <c r="K50" i="3"/>
  <c r="H33" i="3"/>
  <c r="H23" i="3"/>
  <c r="J54" i="3"/>
  <c r="I47" i="3"/>
  <c r="I37" i="3"/>
  <c r="J21" i="3"/>
  <c r="J6" i="3"/>
  <c r="I10" i="3"/>
  <c r="J50" i="3"/>
  <c r="J40" i="3"/>
  <c r="J27" i="3"/>
  <c r="I33" i="3"/>
  <c r="J43" i="3"/>
  <c r="J51" i="3"/>
  <c r="I17" i="3"/>
  <c r="K13" i="3"/>
  <c r="J33" i="3"/>
  <c r="K43" i="3"/>
  <c r="H54" i="3"/>
  <c r="H18" i="3"/>
  <c r="J14" i="3"/>
  <c r="H44" i="3"/>
  <c r="K14" i="3"/>
  <c r="I44" i="3"/>
  <c r="J15" i="3"/>
  <c r="H9" i="3"/>
  <c r="I9" i="3"/>
  <c r="J37" i="3"/>
  <c r="K21" i="3"/>
  <c r="K6" i="3"/>
  <c r="H16" i="3"/>
  <c r="J36" i="3"/>
  <c r="J44" i="3"/>
  <c r="K54" i="3"/>
  <c r="H24" i="3"/>
  <c r="K19" i="3"/>
  <c r="K36" i="3"/>
  <c r="H47" i="3"/>
  <c r="I24" i="3"/>
  <c r="J20" i="3"/>
  <c r="H25" i="3"/>
  <c r="J47" i="3"/>
  <c r="H10" i="3"/>
  <c r="H40" i="3"/>
  <c r="I40" i="3"/>
  <c r="K26" i="3"/>
  <c r="K7" i="3"/>
  <c r="H29" i="3"/>
  <c r="H2" i="3"/>
  <c r="AA13" i="1" l="1"/>
  <c r="U9" i="1"/>
  <c r="Z19" i="1"/>
  <c r="T9" i="1"/>
  <c r="U14" i="1"/>
  <c r="Y24" i="1"/>
  <c r="AB15" i="1"/>
  <c r="R26" i="1"/>
  <c r="Y17" i="1"/>
  <c r="AB13" i="1"/>
  <c r="AA12" i="1"/>
  <c r="AB4" i="1"/>
  <c r="T6" i="1"/>
  <c r="AB12" i="1"/>
  <c r="U24" i="1"/>
  <c r="S18" i="1"/>
  <c r="S23" i="1"/>
  <c r="Z9" i="1"/>
  <c r="U17" i="1"/>
  <c r="S11" i="1"/>
  <c r="Z10" i="1"/>
  <c r="Z25" i="1"/>
  <c r="U25" i="1"/>
  <c r="T10" i="1"/>
  <c r="Z13" i="1"/>
  <c r="Z20" i="1"/>
  <c r="AB21" i="1"/>
  <c r="T11" i="1"/>
  <c r="AA21" i="1"/>
  <c r="AB6" i="1"/>
  <c r="R13" i="1"/>
  <c r="R10" i="1"/>
  <c r="R23" i="1"/>
  <c r="AA25" i="1"/>
  <c r="AB14" i="1"/>
  <c r="T5" i="1"/>
  <c r="R21" i="1"/>
  <c r="S13" i="1"/>
  <c r="R6" i="1"/>
  <c r="L6" i="1" s="1"/>
  <c r="AA14" i="1"/>
  <c r="AB17" i="1"/>
  <c r="AA20" i="1"/>
  <c r="U21" i="1"/>
  <c r="S17" i="1"/>
  <c r="Y6" i="1"/>
  <c r="R17" i="1"/>
  <c r="AA18" i="1"/>
  <c r="Z11" i="1"/>
  <c r="R22" i="1"/>
  <c r="S21" i="1"/>
  <c r="R14" i="1"/>
  <c r="S6" i="1"/>
  <c r="Y22" i="1"/>
  <c r="Y11" i="1"/>
  <c r="Z14" i="1"/>
  <c r="Z17" i="1"/>
  <c r="S16" i="1"/>
  <c r="AA19" i="1"/>
  <c r="AB11" i="1"/>
  <c r="U19" i="1"/>
  <c r="U5" i="1"/>
  <c r="AB19" i="1"/>
  <c r="Z8" i="1"/>
  <c r="S10" i="1"/>
  <c r="S19" i="1"/>
  <c r="Z12" i="1"/>
  <c r="S25" i="1"/>
  <c r="T14" i="1"/>
  <c r="Z5" i="1"/>
  <c r="Y9" i="1"/>
  <c r="T24" i="1"/>
  <c r="U7" i="1"/>
  <c r="T21" i="1"/>
  <c r="S5" i="1"/>
  <c r="T25" i="1"/>
  <c r="R5" i="1"/>
  <c r="AA9" i="1"/>
  <c r="Y7" i="1"/>
  <c r="T26" i="1"/>
  <c r="U10" i="1"/>
  <c r="Y25" i="1"/>
  <c r="AB16" i="1"/>
  <c r="AB5" i="1"/>
  <c r="U18" i="1"/>
  <c r="R27" i="1"/>
  <c r="Y13" i="1"/>
  <c r="AA27" i="1"/>
  <c r="Z18" i="1"/>
  <c r="U11" i="1"/>
  <c r="Y18" i="1"/>
  <c r="U13" i="1"/>
  <c r="R25" i="1"/>
  <c r="AA24" i="1"/>
  <c r="AA11" i="1"/>
  <c r="R15" i="1"/>
  <c r="R7" i="1"/>
  <c r="Y15" i="1"/>
  <c r="AB10" i="1"/>
  <c r="AA16" i="1"/>
  <c r="Y14" i="1"/>
  <c r="Z4" i="1"/>
  <c r="S7" i="1"/>
  <c r="Z22" i="1"/>
  <c r="Y8" i="1"/>
  <c r="Z7" i="1"/>
  <c r="S24" i="1"/>
  <c r="R9" i="1"/>
  <c r="Z6" i="1"/>
  <c r="T22" i="1"/>
  <c r="U27" i="1"/>
  <c r="U23" i="1"/>
  <c r="S15" i="1"/>
  <c r="AA26" i="1"/>
  <c r="Z26" i="1"/>
  <c r="AA22" i="1"/>
  <c r="AB18" i="1"/>
  <c r="T23" i="1"/>
  <c r="S22" i="1"/>
  <c r="Y5" i="1"/>
  <c r="AB9" i="1"/>
  <c r="AB20" i="1"/>
  <c r="Z23" i="1"/>
  <c r="AA15" i="1"/>
  <c r="U15" i="1"/>
  <c r="AA23" i="1"/>
  <c r="S26" i="1"/>
  <c r="Y16" i="1"/>
  <c r="Y12" i="1"/>
  <c r="U8" i="1"/>
  <c r="R24" i="1"/>
  <c r="U20" i="1"/>
  <c r="Z16" i="1"/>
  <c r="AA8" i="1"/>
  <c r="R19" i="1"/>
  <c r="AB27" i="1"/>
  <c r="Y10" i="1"/>
  <c r="S12" i="1"/>
  <c r="AB8" i="1"/>
  <c r="R12" i="1"/>
  <c r="AA17" i="1"/>
  <c r="R18" i="1"/>
  <c r="U12" i="1"/>
  <c r="AA5" i="1"/>
  <c r="T17" i="1"/>
  <c r="U26" i="1"/>
  <c r="Y27" i="1"/>
  <c r="AB26" i="1"/>
  <c r="T18" i="1"/>
  <c r="R16" i="1"/>
  <c r="Z27" i="1"/>
  <c r="T19" i="1"/>
  <c r="S27" i="1"/>
  <c r="AB24" i="1"/>
  <c r="R11" i="1"/>
  <c r="AA6" i="1"/>
  <c r="R20" i="1"/>
  <c r="T12" i="1"/>
  <c r="S20" i="1"/>
  <c r="Z21" i="1"/>
  <c r="U6" i="1"/>
  <c r="T13" i="1"/>
  <c r="AA10" i="1"/>
  <c r="AB23" i="1"/>
  <c r="Z24" i="1"/>
  <c r="AB7" i="1"/>
  <c r="S14" i="1"/>
  <c r="AB25" i="1"/>
  <c r="AA7" i="1"/>
  <c r="T20" i="1"/>
  <c r="S9" i="1"/>
  <c r="T7" i="1"/>
  <c r="AA4" i="1"/>
  <c r="R8" i="1"/>
  <c r="Y26" i="1"/>
  <c r="Y20" i="1"/>
  <c r="T15" i="1"/>
  <c r="T27" i="1"/>
  <c r="Y21" i="1"/>
  <c r="T8" i="1"/>
  <c r="U16" i="1"/>
  <c r="S8" i="1"/>
  <c r="Y23" i="1"/>
  <c r="AB22" i="1"/>
  <c r="Y19" i="1"/>
  <c r="Z15" i="1"/>
  <c r="T16" i="1"/>
  <c r="U22" i="1"/>
  <c r="T4" i="1"/>
  <c r="U4" i="1"/>
  <c r="S4" i="1"/>
  <c r="L27" i="1" l="1"/>
  <c r="L25" i="1"/>
  <c r="L26" i="1"/>
  <c r="L24" i="1"/>
  <c r="L16" i="1"/>
  <c r="L17" i="1"/>
  <c r="L18" i="1"/>
  <c r="L19" i="1"/>
  <c r="L20" i="1"/>
  <c r="L7" i="1"/>
  <c r="L21" i="1"/>
  <c r="L8" i="1"/>
  <c r="L22" i="1"/>
  <c r="L9" i="1"/>
  <c r="L10" i="1"/>
  <c r="L11" i="1"/>
  <c r="L12" i="1"/>
  <c r="L13" i="1"/>
  <c r="L15" i="1"/>
  <c r="L23" i="1"/>
  <c r="L14" i="1"/>
</calcChain>
</file>

<file path=xl/sharedStrings.xml><?xml version="1.0" encoding="utf-8"?>
<sst xmlns="http://schemas.openxmlformats.org/spreadsheetml/2006/main" count="452" uniqueCount="166">
  <si>
    <t>番号</t>
    <rPh sb="0" eb="2">
      <t>バンゴウ</t>
    </rPh>
    <phoneticPr fontId="1"/>
  </si>
  <si>
    <t>部位</t>
    <rPh sb="0" eb="2">
      <t>ブイ</t>
    </rPh>
    <phoneticPr fontId="1"/>
  </si>
  <si>
    <t>外部仕上</t>
    <rPh sb="0" eb="2">
      <t>ガイブ</t>
    </rPh>
    <rPh sb="2" eb="4">
      <t>シア</t>
    </rPh>
    <phoneticPr fontId="1"/>
  </si>
  <si>
    <t>色</t>
    <rPh sb="0" eb="1">
      <t>イロ</t>
    </rPh>
    <phoneticPr fontId="1"/>
  </si>
  <si>
    <t>近似マンセル値</t>
    <rPh sb="0" eb="2">
      <t>キンジ</t>
    </rPh>
    <rPh sb="6" eb="7">
      <t>チ</t>
    </rPh>
    <phoneticPr fontId="1"/>
  </si>
  <si>
    <t>色相</t>
    <rPh sb="0" eb="2">
      <t>シキソウ</t>
    </rPh>
    <phoneticPr fontId="1"/>
  </si>
  <si>
    <t>明度</t>
    <rPh sb="0" eb="2">
      <t>メイド</t>
    </rPh>
    <phoneticPr fontId="1"/>
  </si>
  <si>
    <t>彩度</t>
    <rPh sb="0" eb="2">
      <t>サイド</t>
    </rPh>
    <phoneticPr fontId="1"/>
  </si>
  <si>
    <t>外部仕上使用色一覧表</t>
    <phoneticPr fontId="1"/>
  </si>
  <si>
    <t>外壁の見附面積に対する基本色・強調色・アクセント色の使用面積と割合</t>
    <rPh sb="0" eb="2">
      <t>ガイヘキ</t>
    </rPh>
    <rPh sb="3" eb="7">
      <t>ミツケメンセキ</t>
    </rPh>
    <rPh sb="8" eb="9">
      <t>タイ</t>
    </rPh>
    <rPh sb="11" eb="14">
      <t>キホンショク</t>
    </rPh>
    <rPh sb="15" eb="18">
      <t>キョウチョウショク</t>
    </rPh>
    <rPh sb="24" eb="25">
      <t>イロ</t>
    </rPh>
    <rPh sb="26" eb="30">
      <t>シヨウメンセキ</t>
    </rPh>
    <rPh sb="31" eb="33">
      <t>ワリアイ</t>
    </rPh>
    <phoneticPr fontId="1"/>
  </si>
  <si>
    <t>東面</t>
    <rPh sb="0" eb="2">
      <t>ヒガシメン</t>
    </rPh>
    <phoneticPr fontId="1"/>
  </si>
  <si>
    <t>西面</t>
    <rPh sb="0" eb="2">
      <t>ニシメン</t>
    </rPh>
    <phoneticPr fontId="1"/>
  </si>
  <si>
    <t>南面</t>
    <rPh sb="0" eb="1">
      <t>ミナミ</t>
    </rPh>
    <rPh sb="1" eb="2">
      <t>メン</t>
    </rPh>
    <phoneticPr fontId="1"/>
  </si>
  <si>
    <t>北面</t>
    <rPh sb="0" eb="1">
      <t>キタ</t>
    </rPh>
    <rPh sb="1" eb="2">
      <t>メン</t>
    </rPh>
    <phoneticPr fontId="1"/>
  </si>
  <si>
    <t>単位</t>
    <rPh sb="0" eb="2">
      <t>タンイ</t>
    </rPh>
    <phoneticPr fontId="1"/>
  </si>
  <si>
    <t>㎡</t>
    <phoneticPr fontId="1"/>
  </si>
  <si>
    <t>%</t>
    <phoneticPr fontId="1"/>
  </si>
  <si>
    <t>面積</t>
    <rPh sb="0" eb="2">
      <t>メンセキ</t>
    </rPh>
    <phoneticPr fontId="1"/>
  </si>
  <si>
    <t>割合</t>
    <rPh sb="0" eb="2">
      <t>ワリアイ</t>
    </rPh>
    <phoneticPr fontId="1"/>
  </si>
  <si>
    <t>④各見附合計</t>
    <rPh sb="1" eb="2">
      <t>カク</t>
    </rPh>
    <rPh sb="2" eb="4">
      <t>ミツケ</t>
    </rPh>
    <rPh sb="4" eb="6">
      <t>ゴウケイ</t>
    </rPh>
    <phoneticPr fontId="1"/>
  </si>
  <si>
    <t>②強調色</t>
    <rPh sb="1" eb="4">
      <t>キョウチョウショク</t>
    </rPh>
    <phoneticPr fontId="1"/>
  </si>
  <si>
    <t>③アクセント色</t>
    <rPh sb="6" eb="7">
      <t>イロ</t>
    </rPh>
    <phoneticPr fontId="1"/>
  </si>
  <si>
    <t>適否欄</t>
    <rPh sb="0" eb="2">
      <t>テキヒ</t>
    </rPh>
    <rPh sb="2" eb="3">
      <t>ラン</t>
    </rPh>
    <phoneticPr fontId="1"/>
  </si>
  <si>
    <t>①基本色(透明ガラス含む)</t>
    <rPh sb="1" eb="4">
      <t>キホンショク</t>
    </rPh>
    <rPh sb="5" eb="7">
      <t>トウメイ</t>
    </rPh>
    <rPh sb="10" eb="11">
      <t>フク</t>
    </rPh>
    <phoneticPr fontId="1"/>
  </si>
  <si>
    <t>基本基準１</t>
    <rPh sb="0" eb="2">
      <t>キホン</t>
    </rPh>
    <rPh sb="2" eb="4">
      <t>キジュン</t>
    </rPh>
    <phoneticPr fontId="12"/>
  </si>
  <si>
    <t>目黒川</t>
    <rPh sb="0" eb="2">
      <t>メグロ</t>
    </rPh>
    <rPh sb="2" eb="3">
      <t>ガワ</t>
    </rPh>
    <phoneticPr fontId="12"/>
  </si>
  <si>
    <t>山手通り10m以下</t>
    <rPh sb="0" eb="2">
      <t xml:space="preserve">ヤマテ </t>
    </rPh>
    <rPh sb="2" eb="3">
      <t xml:space="preserve">ドオリ </t>
    </rPh>
    <rPh sb="7" eb="9">
      <t xml:space="preserve">イカ </t>
    </rPh>
    <phoneticPr fontId="12"/>
  </si>
  <si>
    <t>目黒通り10m以下</t>
    <rPh sb="0" eb="3">
      <t xml:space="preserve">メグロドオリ </t>
    </rPh>
    <rPh sb="7" eb="9">
      <t xml:space="preserve">イカ </t>
    </rPh>
    <phoneticPr fontId="12"/>
  </si>
  <si>
    <t>明度下限</t>
    <rPh sb="0" eb="2">
      <t>メイド</t>
    </rPh>
    <rPh sb="2" eb="4">
      <t>カゲン</t>
    </rPh>
    <phoneticPr fontId="12"/>
  </si>
  <si>
    <t>明度上限</t>
    <rPh sb="0" eb="2">
      <t>メイド</t>
    </rPh>
    <rPh sb="2" eb="4">
      <t>ジョウゲン</t>
    </rPh>
    <phoneticPr fontId="12"/>
  </si>
  <si>
    <t>彩度下限</t>
    <rPh sb="0" eb="2">
      <t>サイド</t>
    </rPh>
    <rPh sb="2" eb="4">
      <t>カゲン</t>
    </rPh>
    <phoneticPr fontId="12"/>
  </si>
  <si>
    <t>彩度上限</t>
    <rPh sb="0" eb="2">
      <t>サイド</t>
    </rPh>
    <rPh sb="2" eb="4">
      <t>ジョウゲン</t>
    </rPh>
    <phoneticPr fontId="12"/>
  </si>
  <si>
    <t>0R~4.9YR</t>
    <phoneticPr fontId="12"/>
  </si>
  <si>
    <t>5.0YR~5.0Y</t>
    <phoneticPr fontId="12"/>
  </si>
  <si>
    <t>その他</t>
    <rPh sb="2" eb="3">
      <t>タ</t>
    </rPh>
    <phoneticPr fontId="12"/>
  </si>
  <si>
    <t>強0R~4.9YR</t>
    <rPh sb="0" eb="1">
      <t>キョウ</t>
    </rPh>
    <phoneticPr fontId="12"/>
  </si>
  <si>
    <t>強5.0YR~5.0Y</t>
    <rPh sb="0" eb="1">
      <t>キョウ</t>
    </rPh>
    <phoneticPr fontId="12"/>
  </si>
  <si>
    <t>強その他</t>
    <rPh sb="0" eb="1">
      <t>キョウ</t>
    </rPh>
    <rPh sb="3" eb="4">
      <t>タ</t>
    </rPh>
    <phoneticPr fontId="12"/>
  </si>
  <si>
    <t>屋根0R~4.9YR</t>
    <rPh sb="0" eb="2">
      <t>ヤネ</t>
    </rPh>
    <phoneticPr fontId="12"/>
  </si>
  <si>
    <t>屋根5.0YR~5.0Y</t>
    <rPh sb="0" eb="2">
      <t>ヤネ</t>
    </rPh>
    <phoneticPr fontId="12"/>
  </si>
  <si>
    <t>屋根その他</t>
    <rPh sb="0" eb="2">
      <t>ヤネ</t>
    </rPh>
    <rPh sb="4" eb="5">
      <t>タ</t>
    </rPh>
    <phoneticPr fontId="12"/>
  </si>
  <si>
    <t>ア0R~4.9YR</t>
    <phoneticPr fontId="12"/>
  </si>
  <si>
    <t>ア5.0YR~5.0Y</t>
    <phoneticPr fontId="12"/>
  </si>
  <si>
    <t>アその他</t>
    <rPh sb="3" eb="4">
      <t>タ</t>
    </rPh>
    <phoneticPr fontId="12"/>
  </si>
  <si>
    <t>基本基準２・３</t>
    <rPh sb="0" eb="2">
      <t>キホン</t>
    </rPh>
    <rPh sb="2" eb="4">
      <t>キジュン</t>
    </rPh>
    <phoneticPr fontId="12"/>
  </si>
  <si>
    <t>目黒川20m超</t>
    <rPh sb="0" eb="2">
      <t>メグロ</t>
    </rPh>
    <rPh sb="2" eb="3">
      <t>ガワ</t>
    </rPh>
    <rPh sb="6" eb="7">
      <t>チョウ</t>
    </rPh>
    <phoneticPr fontId="12"/>
  </si>
  <si>
    <t>山手通り10m超</t>
    <rPh sb="0" eb="2">
      <t xml:space="preserve">ヤマテ </t>
    </rPh>
    <rPh sb="2" eb="3">
      <t xml:space="preserve">ドオリ </t>
    </rPh>
    <rPh sb="7" eb="8">
      <t>チョウ</t>
    </rPh>
    <phoneticPr fontId="12"/>
  </si>
  <si>
    <t>目黒通り 住宅地10m以上</t>
    <rPh sb="0" eb="3">
      <t xml:space="preserve">メグロドオリ </t>
    </rPh>
    <rPh sb="5" eb="7">
      <t xml:space="preserve">ジュウタク </t>
    </rPh>
    <rPh sb="7" eb="8">
      <t xml:space="preserve">チ </t>
    </rPh>
    <rPh sb="11" eb="13">
      <t xml:space="preserve">イジョウ </t>
    </rPh>
    <phoneticPr fontId="12"/>
  </si>
  <si>
    <t>目黒通り 住工・商10m以上</t>
    <rPh sb="0" eb="3">
      <t xml:space="preserve">メグロドオリ </t>
    </rPh>
    <rPh sb="5" eb="6">
      <t xml:space="preserve">ジュウ </t>
    </rPh>
    <rPh sb="6" eb="7">
      <t xml:space="preserve">コウ </t>
    </rPh>
    <rPh sb="8" eb="9">
      <t xml:space="preserve">ショウ </t>
    </rPh>
    <rPh sb="12" eb="14">
      <t xml:space="preserve">イジョウ </t>
    </rPh>
    <phoneticPr fontId="12"/>
  </si>
  <si>
    <t>対象区域：</t>
    <rPh sb="0" eb="4">
      <t>タイショウクイキ</t>
    </rPh>
    <phoneticPr fontId="1"/>
  </si>
  <si>
    <t>使用範囲</t>
    <rPh sb="0" eb="2">
      <t>シヨウ</t>
    </rPh>
    <rPh sb="2" eb="4">
      <t>ハンイ</t>
    </rPh>
    <phoneticPr fontId="1"/>
  </si>
  <si>
    <t>高さ基準無し</t>
    <rPh sb="0" eb="1">
      <t>タカ</t>
    </rPh>
    <rPh sb="2" eb="4">
      <t>キジュン</t>
    </rPh>
    <rPh sb="4" eb="5">
      <t>ナ</t>
    </rPh>
    <phoneticPr fontId="12"/>
  </si>
  <si>
    <t>目黒川沿川</t>
    <phoneticPr fontId="12"/>
  </si>
  <si>
    <t>高さ20m超</t>
    <rPh sb="0" eb="1">
      <t>タカ</t>
    </rPh>
    <rPh sb="5" eb="6">
      <t>コ</t>
    </rPh>
    <phoneticPr fontId="12"/>
  </si>
  <si>
    <t>高さ10m超</t>
    <rPh sb="0" eb="1">
      <t>タカ</t>
    </rPh>
    <rPh sb="5" eb="6">
      <t>チョウ</t>
    </rPh>
    <phoneticPr fontId="12"/>
  </si>
  <si>
    <t>エラー項目
（空欄になると適合となります）</t>
    <rPh sb="3" eb="5">
      <t>コウモク</t>
    </rPh>
    <rPh sb="7" eb="9">
      <t>クウラン</t>
    </rPh>
    <rPh sb="13" eb="15">
      <t>テキゴウ</t>
    </rPh>
    <phoneticPr fontId="1"/>
  </si>
  <si>
    <t>マンセル値判定
（自動判定）</t>
    <rPh sb="4" eb="5">
      <t>チ</t>
    </rPh>
    <rPh sb="5" eb="7">
      <t>ハンテイ</t>
    </rPh>
    <rPh sb="9" eb="13">
      <t>ジドウハンテイ</t>
    </rPh>
    <phoneticPr fontId="1"/>
  </si>
  <si>
    <t>部位選択</t>
    <rPh sb="0" eb="2">
      <t>ブイ</t>
    </rPh>
    <rPh sb="2" eb="4">
      <t>センタク</t>
    </rPh>
    <phoneticPr fontId="1"/>
  </si>
  <si>
    <t>①0R~4.9YR</t>
    <phoneticPr fontId="12"/>
  </si>
  <si>
    <t>②5.0YR~5.0Y</t>
    <phoneticPr fontId="12"/>
  </si>
  <si>
    <t>③その他</t>
    <rPh sb="3" eb="4">
      <t>タ</t>
    </rPh>
    <phoneticPr fontId="12"/>
  </si>
  <si>
    <t>①強0R~4.9YR</t>
    <rPh sb="1" eb="2">
      <t>キョウ</t>
    </rPh>
    <phoneticPr fontId="12"/>
  </si>
  <si>
    <t>②強5.0YR~5.0Y</t>
    <rPh sb="1" eb="2">
      <t>キョウ</t>
    </rPh>
    <phoneticPr fontId="12"/>
  </si>
  <si>
    <t>③強その他</t>
    <rPh sb="1" eb="2">
      <t>キョウ</t>
    </rPh>
    <rPh sb="4" eb="5">
      <t>タ</t>
    </rPh>
    <phoneticPr fontId="12"/>
  </si>
  <si>
    <t>①屋根0R~4.9YR</t>
    <rPh sb="1" eb="3">
      <t>ヤネ</t>
    </rPh>
    <phoneticPr fontId="12"/>
  </si>
  <si>
    <t>②屋根5.0YR~5.0Y</t>
    <rPh sb="1" eb="3">
      <t>ヤネ</t>
    </rPh>
    <phoneticPr fontId="12"/>
  </si>
  <si>
    <t>③屋根その他</t>
    <rPh sb="1" eb="3">
      <t>ヤネ</t>
    </rPh>
    <rPh sb="5" eb="6">
      <t>タ</t>
    </rPh>
    <phoneticPr fontId="12"/>
  </si>
  <si>
    <t>目黒通り沿道 + 基本基準２又は３（住工混在地・商業地）</t>
    <rPh sb="9" eb="13">
      <t>キホンキジュン</t>
    </rPh>
    <rPh sb="14" eb="15">
      <t>マタ</t>
    </rPh>
    <rPh sb="18" eb="19">
      <t>スミ</t>
    </rPh>
    <rPh sb="19" eb="20">
      <t>コウ</t>
    </rPh>
    <rPh sb="20" eb="22">
      <t>コンザイ</t>
    </rPh>
    <rPh sb="22" eb="23">
      <t>チ</t>
    </rPh>
    <rPh sb="24" eb="27">
      <t>ショウギョウチ</t>
    </rPh>
    <phoneticPr fontId="1"/>
  </si>
  <si>
    <t>目黒通り沿道 + 基本基準１（住宅地）</t>
    <rPh sb="2" eb="3">
      <t>ドオ</t>
    </rPh>
    <rPh sb="9" eb="13">
      <t>キホンキジュン</t>
    </rPh>
    <rPh sb="15" eb="18">
      <t>ジュウタクチ</t>
    </rPh>
    <phoneticPr fontId="12"/>
  </si>
  <si>
    <t>基本基準１（住宅地）</t>
    <rPh sb="6" eb="9">
      <t>ジュウタクチ</t>
    </rPh>
    <phoneticPr fontId="12"/>
  </si>
  <si>
    <t>基本基準２（住工混在地）</t>
    <rPh sb="6" eb="7">
      <t>ジュウ</t>
    </rPh>
    <rPh sb="7" eb="8">
      <t>コウ</t>
    </rPh>
    <rPh sb="8" eb="11">
      <t>コンザイチ</t>
    </rPh>
    <phoneticPr fontId="12"/>
  </si>
  <si>
    <t>基本基準３（商業地）</t>
    <rPh sb="6" eb="9">
      <t>ショウギョウチ</t>
    </rPh>
    <phoneticPr fontId="12"/>
  </si>
  <si>
    <t>明度以上</t>
    <rPh sb="0" eb="2">
      <t>メイド</t>
    </rPh>
    <rPh sb="2" eb="4">
      <t>イジョウ</t>
    </rPh>
    <phoneticPr fontId="1"/>
  </si>
  <si>
    <t>明度以下</t>
    <rPh sb="0" eb="2">
      <t>メイド</t>
    </rPh>
    <rPh sb="2" eb="4">
      <t>イカ</t>
    </rPh>
    <phoneticPr fontId="1"/>
  </si>
  <si>
    <t>彩度以上</t>
    <rPh sb="0" eb="2">
      <t>サイド</t>
    </rPh>
    <rPh sb="2" eb="4">
      <t>イジョウ</t>
    </rPh>
    <phoneticPr fontId="1"/>
  </si>
  <si>
    <t>彩度以下</t>
    <rPh sb="0" eb="2">
      <t>サイド</t>
    </rPh>
    <rPh sb="2" eb="4">
      <t>イカ</t>
    </rPh>
    <phoneticPr fontId="1"/>
  </si>
  <si>
    <r>
      <t>③アクセント色
各面上限：</t>
    </r>
    <r>
      <rPr>
        <sz val="14"/>
        <color rgb="FFFF0000"/>
        <rFont val="游ゴシック"/>
        <family val="3"/>
        <charset val="128"/>
        <scheme val="minor"/>
      </rPr>
      <t>5%</t>
    </r>
    <rPh sb="6" eb="7">
      <t>イロ</t>
    </rPh>
    <rPh sb="8" eb="9">
      <t>カク</t>
    </rPh>
    <rPh sb="9" eb="10">
      <t>メン</t>
    </rPh>
    <rPh sb="10" eb="12">
      <t>ジョウゲン</t>
    </rPh>
    <phoneticPr fontId="1"/>
  </si>
  <si>
    <r>
      <t xml:space="preserve">②強調色
</t>
    </r>
    <r>
      <rPr>
        <sz val="14"/>
        <rFont val="游ゴシック"/>
        <family val="3"/>
        <charset val="128"/>
        <scheme val="minor"/>
      </rPr>
      <t>各面上限：</t>
    </r>
    <r>
      <rPr>
        <sz val="14"/>
        <color rgb="FFFF0000"/>
        <rFont val="游ゴシック"/>
        <family val="3"/>
        <charset val="128"/>
        <scheme val="minor"/>
      </rPr>
      <t>20%</t>
    </r>
    <rPh sb="1" eb="4">
      <t>キョウチョウショク</t>
    </rPh>
    <rPh sb="5" eb="6">
      <t>カク</t>
    </rPh>
    <rPh sb="6" eb="7">
      <t>メン</t>
    </rPh>
    <rPh sb="7" eb="9">
      <t>ジョウゲン</t>
    </rPh>
    <phoneticPr fontId="1"/>
  </si>
  <si>
    <r>
      <t xml:space="preserve">④各見附合計
</t>
    </r>
    <r>
      <rPr>
        <sz val="14"/>
        <color rgb="FFFF0000"/>
        <rFont val="游ゴシック"/>
        <family val="3"/>
        <charset val="128"/>
        <scheme val="minor"/>
      </rPr>
      <t>各面100%となることを確認</t>
    </r>
    <rPh sb="1" eb="2">
      <t>カク</t>
    </rPh>
    <rPh sb="2" eb="4">
      <t>ミツケ</t>
    </rPh>
    <rPh sb="4" eb="6">
      <t>ゴウケイ</t>
    </rPh>
    <rPh sb="7" eb="9">
      <t>カクメン</t>
    </rPh>
    <rPh sb="19" eb="21">
      <t>カクニン</t>
    </rPh>
    <phoneticPr fontId="1"/>
  </si>
  <si>
    <r>
      <t>②+③の合計
各面上限：</t>
    </r>
    <r>
      <rPr>
        <sz val="14"/>
        <color rgb="FFFF0000"/>
        <rFont val="游ゴシック"/>
        <family val="3"/>
        <charset val="128"/>
        <scheme val="minor"/>
      </rPr>
      <t>20%</t>
    </r>
    <rPh sb="4" eb="6">
      <t>ゴウケイ</t>
    </rPh>
    <rPh sb="7" eb="9">
      <t>カクメン</t>
    </rPh>
    <rPh sb="9" eb="11">
      <t>ジョウゲン</t>
    </rPh>
    <phoneticPr fontId="1"/>
  </si>
  <si>
    <r>
      <t>①基本色
上限：</t>
    </r>
    <r>
      <rPr>
        <sz val="14"/>
        <color rgb="FFFF0000"/>
        <rFont val="游ゴシック"/>
        <family val="3"/>
        <charset val="128"/>
        <scheme val="minor"/>
      </rPr>
      <t>規制なし</t>
    </r>
    <rPh sb="1" eb="4">
      <t>キホンショク</t>
    </rPh>
    <rPh sb="5" eb="7">
      <t>ジョウゲン</t>
    </rPh>
    <rPh sb="8" eb="10">
      <t>キセイ</t>
    </rPh>
    <phoneticPr fontId="1"/>
  </si>
  <si>
    <t>日塗工番号
（色添付）</t>
    <rPh sb="7" eb="8">
      <t>イロ</t>
    </rPh>
    <rPh sb="8" eb="10">
      <t>テンプ</t>
    </rPh>
    <phoneticPr fontId="1"/>
  </si>
  <si>
    <t>通常色彩基準又は一定高さ以下の範囲にかかる色彩基準</t>
    <rPh sb="0" eb="2">
      <t>ツウジョウ</t>
    </rPh>
    <rPh sb="2" eb="6">
      <t>シキサイキジュン</t>
    </rPh>
    <rPh sb="6" eb="7">
      <t>マタ</t>
    </rPh>
    <rPh sb="8" eb="10">
      <t>イッテイ</t>
    </rPh>
    <rPh sb="10" eb="11">
      <t>タカ</t>
    </rPh>
    <rPh sb="12" eb="14">
      <t>イカ</t>
    </rPh>
    <rPh sb="15" eb="17">
      <t>ハンイ</t>
    </rPh>
    <rPh sb="21" eb="23">
      <t>シキサイ</t>
    </rPh>
    <rPh sb="23" eb="25">
      <t>キジュン</t>
    </rPh>
    <phoneticPr fontId="1"/>
  </si>
  <si>
    <t>一定高さを超える範囲にかかる色彩基準</t>
    <rPh sb="0" eb="2">
      <t>イッテイ</t>
    </rPh>
    <rPh sb="2" eb="3">
      <t>タカ</t>
    </rPh>
    <rPh sb="5" eb="6">
      <t>コ</t>
    </rPh>
    <rPh sb="8" eb="10">
      <t>ハンイ</t>
    </rPh>
    <rPh sb="14" eb="18">
      <t>シキサイキジュン</t>
    </rPh>
    <phoneticPr fontId="1"/>
  </si>
  <si>
    <t>記入例です、ご確認の上ご使用ください。</t>
    <rPh sb="0" eb="3">
      <t>キニュウレイ</t>
    </rPh>
    <rPh sb="7" eb="9">
      <t>カクニン</t>
    </rPh>
    <rPh sb="10" eb="11">
      <t>ウエ</t>
    </rPh>
    <rPh sb="12" eb="14">
      <t>シヨウ</t>
    </rPh>
    <phoneticPr fontId="1"/>
  </si>
  <si>
    <t>山手通り沿道特定区域</t>
    <phoneticPr fontId="1"/>
  </si>
  <si>
    <t>届出書等を窓口提出後、係員からメールいたしますので、原則本データの提出をお願いいたします。</t>
    <rPh sb="0" eb="3">
      <t>トドケデショ</t>
    </rPh>
    <rPh sb="3" eb="4">
      <t>トウ</t>
    </rPh>
    <rPh sb="5" eb="7">
      <t>マドグチ</t>
    </rPh>
    <rPh sb="7" eb="10">
      <t>テイシュツゴ</t>
    </rPh>
    <rPh sb="11" eb="13">
      <t>カカリイン</t>
    </rPh>
    <rPh sb="26" eb="28">
      <t>ゲンソク</t>
    </rPh>
    <rPh sb="28" eb="29">
      <t>ホン</t>
    </rPh>
    <rPh sb="33" eb="35">
      <t>テイシュツ</t>
    </rPh>
    <rPh sb="37" eb="38">
      <t>ネガ</t>
    </rPh>
    <phoneticPr fontId="1"/>
  </si>
  <si>
    <t>シート名：印刷対象　外部仕上色一覧表</t>
    <rPh sb="3" eb="4">
      <t>メイ</t>
    </rPh>
    <rPh sb="5" eb="9">
      <t>インサツタイショウ</t>
    </rPh>
    <rPh sb="10" eb="15">
      <t>ガイブシアゲイロ</t>
    </rPh>
    <rPh sb="15" eb="18">
      <t>イチランヒョウ</t>
    </rPh>
    <phoneticPr fontId="1"/>
  </si>
  <si>
    <t>シート名：印刷対象　面積割合表</t>
    <rPh sb="3" eb="4">
      <t>メイ</t>
    </rPh>
    <rPh sb="5" eb="9">
      <t>インサツタイショウ</t>
    </rPh>
    <rPh sb="10" eb="12">
      <t>メンセキ</t>
    </rPh>
    <rPh sb="12" eb="14">
      <t>ワリアイ</t>
    </rPh>
    <rPh sb="14" eb="15">
      <t>ヒョウ</t>
    </rPh>
    <phoneticPr fontId="1"/>
  </si>
  <si>
    <t>届出書等を窓口提出後、係員からメールいたしますので、原則本データの提出をお願いいたします。</t>
    <rPh sb="0" eb="3">
      <t>トドケデショ</t>
    </rPh>
    <rPh sb="3" eb="4">
      <t>トウ</t>
    </rPh>
    <rPh sb="5" eb="7">
      <t>マドグチ</t>
    </rPh>
    <rPh sb="7" eb="9">
      <t>テイシュツ</t>
    </rPh>
    <rPh sb="9" eb="10">
      <t>ゴ</t>
    </rPh>
    <rPh sb="11" eb="13">
      <t>カカリイン</t>
    </rPh>
    <rPh sb="26" eb="28">
      <t>ゲンソク</t>
    </rPh>
    <rPh sb="28" eb="29">
      <t>ホン</t>
    </rPh>
    <rPh sb="33" eb="35">
      <t>テイシュツ</t>
    </rPh>
    <rPh sb="37" eb="38">
      <t>ネガ</t>
    </rPh>
    <phoneticPr fontId="1"/>
  </si>
  <si>
    <t>※目黒川沿川について高さ20ｍを超える範囲は基本色のみ使用可能です。
　自動判定においても使用不可と判定が出ます。
　この欄に数値として出ているのは判別式として利用するためのものです。</t>
    <rPh sb="1" eb="4">
      <t>メグロガワ</t>
    </rPh>
    <rPh sb="4" eb="6">
      <t>エンセン</t>
    </rPh>
    <rPh sb="10" eb="11">
      <t>タカ</t>
    </rPh>
    <rPh sb="16" eb="17">
      <t>コ</t>
    </rPh>
    <rPh sb="19" eb="21">
      <t>ハンイ</t>
    </rPh>
    <rPh sb="22" eb="25">
      <t>キホンショク</t>
    </rPh>
    <rPh sb="27" eb="31">
      <t>シヨウカノウ</t>
    </rPh>
    <rPh sb="36" eb="40">
      <t>ジドウハンテイ</t>
    </rPh>
    <rPh sb="45" eb="49">
      <t>シヨウフカ</t>
    </rPh>
    <rPh sb="50" eb="52">
      <t>ハンテイ</t>
    </rPh>
    <rPh sb="53" eb="54">
      <t>デ</t>
    </rPh>
    <rPh sb="61" eb="62">
      <t>ラン</t>
    </rPh>
    <rPh sb="63" eb="65">
      <t>スウチ</t>
    </rPh>
    <rPh sb="68" eb="69">
      <t>デ</t>
    </rPh>
    <rPh sb="74" eb="76">
      <t>ハンベツ</t>
    </rPh>
    <rPh sb="76" eb="77">
      <t>シキ</t>
    </rPh>
    <rPh sb="80" eb="82">
      <t>リヨウ</t>
    </rPh>
    <phoneticPr fontId="1"/>
  </si>
  <si>
    <t>入力欄がデフォルトの状態より足りない場合は
印刷範囲を下に伸ばして調整してください。</t>
    <rPh sb="0" eb="2">
      <t>ニュウリョク</t>
    </rPh>
    <rPh sb="2" eb="3">
      <t>ラン</t>
    </rPh>
    <rPh sb="10" eb="12">
      <t>ジョウタイ</t>
    </rPh>
    <rPh sb="14" eb="15">
      <t>タ</t>
    </rPh>
    <rPh sb="18" eb="20">
      <t>バアイ</t>
    </rPh>
    <rPh sb="22" eb="26">
      <t>インサツハンイ</t>
    </rPh>
    <rPh sb="27" eb="28">
      <t>シタ</t>
    </rPh>
    <rPh sb="29" eb="30">
      <t>ノ</t>
    </rPh>
    <rPh sb="33" eb="35">
      <t>チョウセイ</t>
    </rPh>
    <phoneticPr fontId="1"/>
  </si>
  <si>
    <t>【目黒区】協議・届出書等添付対象資料</t>
    <rPh sb="1" eb="4">
      <t>メグロク</t>
    </rPh>
    <rPh sb="5" eb="7">
      <t>キョウギ</t>
    </rPh>
    <rPh sb="8" eb="11">
      <t>トドケデショ</t>
    </rPh>
    <rPh sb="11" eb="12">
      <t>トウ</t>
    </rPh>
    <rPh sb="12" eb="14">
      <t>テンプ</t>
    </rPh>
    <rPh sb="14" eb="16">
      <t>タイショウ</t>
    </rPh>
    <rPh sb="16" eb="18">
      <t>シリョウ</t>
    </rPh>
    <phoneticPr fontId="1"/>
  </si>
  <si>
    <t>0.0～1.0</t>
  </si>
  <si>
    <t>3.5～5.0</t>
  </si>
  <si>
    <t>N</t>
    <phoneticPr fontId="1"/>
  </si>
  <si>
    <t>Y</t>
    <phoneticPr fontId="1"/>
  </si>
  <si>
    <t>～</t>
    <phoneticPr fontId="1"/>
  </si>
  <si>
    <t>YR</t>
    <phoneticPr fontId="1"/>
  </si>
  <si>
    <t>古</t>
  </si>
  <si>
    <t>0.0～0.5</t>
  </si>
  <si>
    <t>6.5～5.0</t>
  </si>
  <si>
    <t>新</t>
  </si>
  <si>
    <t>いぶし瓦</t>
  </si>
  <si>
    <t>2.0～6.0</t>
  </si>
  <si>
    <t>2.0～4.0</t>
  </si>
  <si>
    <t>R</t>
    <phoneticPr fontId="1"/>
  </si>
  <si>
    <t>2.0～8.0</t>
  </si>
  <si>
    <t>3.0～5.0</t>
  </si>
  <si>
    <t>レンガ</t>
  </si>
  <si>
    <t>－</t>
    <phoneticPr fontId="1"/>
  </si>
  <si>
    <t>1.0～2.5</t>
  </si>
  <si>
    <t>ブラック</t>
  </si>
  <si>
    <t>1.0～3.0</t>
  </si>
  <si>
    <t>ブラウン</t>
  </si>
  <si>
    <t>4.0～6.0</t>
  </si>
  <si>
    <t>ブロンズ</t>
  </si>
  <si>
    <t>0.5～1.5</t>
  </si>
  <si>
    <t>6.5～8.0</t>
  </si>
  <si>
    <t>ステンカラー</t>
  </si>
  <si>
    <t>7.5～8.5</t>
    <phoneticPr fontId="1"/>
  </si>
  <si>
    <t>シルバー</t>
  </si>
  <si>
    <t>アルミ形材</t>
  </si>
  <si>
    <t>4.0～8.0</t>
    <phoneticPr fontId="1"/>
  </si>
  <si>
    <t>0.0～2.0</t>
  </si>
  <si>
    <t>B</t>
    <phoneticPr fontId="1"/>
  </si>
  <si>
    <t>G</t>
    <phoneticPr fontId="1"/>
  </si>
  <si>
    <t>グレー系</t>
  </si>
  <si>
    <t>1.0～4.0</t>
  </si>
  <si>
    <t>5.0～8.0</t>
  </si>
  <si>
    <t>BG</t>
    <phoneticPr fontId="1"/>
  </si>
  <si>
    <t>GY</t>
    <phoneticPr fontId="1"/>
  </si>
  <si>
    <t>グリーン系</t>
  </si>
  <si>
    <t>PB</t>
    <phoneticPr fontId="1"/>
  </si>
  <si>
    <t>ブルー系</t>
  </si>
  <si>
    <t>0.5～2.0</t>
  </si>
  <si>
    <t>6.0～8.0</t>
  </si>
  <si>
    <t>透明</t>
  </si>
  <si>
    <t>ガラス</t>
  </si>
  <si>
    <t>3.0～7.0</t>
  </si>
  <si>
    <t>中</t>
  </si>
  <si>
    <t>3.0～6.0</t>
  </si>
  <si>
    <t>5.0～8.5</t>
  </si>
  <si>
    <t>木材</t>
  </si>
  <si>
    <t>※マンセル値の表記についてです。これらの色がすべて基本色とは限りません。</t>
    <rPh sb="5" eb="6">
      <t>チ</t>
    </rPh>
    <rPh sb="7" eb="9">
      <t>ヒョウキ</t>
    </rPh>
    <rPh sb="20" eb="21">
      <t>イロ</t>
    </rPh>
    <rPh sb="25" eb="28">
      <t>キホンショク</t>
    </rPh>
    <rPh sb="30" eb="31">
      <t>カギ</t>
    </rPh>
    <phoneticPr fontId="1"/>
  </si>
  <si>
    <t>1.0～4.0</t>
    <phoneticPr fontId="1"/>
  </si>
  <si>
    <t>黒御影</t>
  </si>
  <si>
    <t>極力この内容に即した状態でマンセル値の記入を行うようにしてください。</t>
    <rPh sb="0" eb="2">
      <t>キョクリョク</t>
    </rPh>
    <rPh sb="4" eb="6">
      <t>ナイヨウ</t>
    </rPh>
    <rPh sb="7" eb="8">
      <t>ソク</t>
    </rPh>
    <rPh sb="10" eb="12">
      <t>ジョウタイ</t>
    </rPh>
    <rPh sb="17" eb="18">
      <t>チ</t>
    </rPh>
    <rPh sb="19" eb="21">
      <t>キニュウ</t>
    </rPh>
    <rPh sb="22" eb="23">
      <t>オコナ</t>
    </rPh>
    <phoneticPr fontId="1"/>
  </si>
  <si>
    <t>2.5～4.0</t>
  </si>
  <si>
    <t>5.5～8.0</t>
  </si>
  <si>
    <t>錆御影</t>
  </si>
  <si>
    <t>7.0～8.5</t>
    <phoneticPr fontId="1"/>
  </si>
  <si>
    <t>白御影</t>
  </si>
  <si>
    <t>石材</t>
  </si>
  <si>
    <t>0.2～1.5</t>
  </si>
  <si>
    <t>6.0～7.0</t>
  </si>
  <si>
    <t>7.0～8.0</t>
  </si>
  <si>
    <t>コンクリート</t>
  </si>
  <si>
    <t>参考資料「主な建築材料のマンセル値」
（東京都景観色彩ガイドラインより）</t>
    <rPh sb="0" eb="4">
      <t>サンコウシリョウ</t>
    </rPh>
    <rPh sb="5" eb="6">
      <t>オモ</t>
    </rPh>
    <rPh sb="7" eb="11">
      <t>ケンチクザイリョウ</t>
    </rPh>
    <rPh sb="16" eb="17">
      <t>チ</t>
    </rPh>
    <rPh sb="20" eb="23">
      <t>トウキョウト</t>
    </rPh>
    <rPh sb="23" eb="27">
      <t>ケイカンシキサイ</t>
    </rPh>
    <phoneticPr fontId="1"/>
  </si>
  <si>
    <t>主な建築材料</t>
    <rPh sb="0" eb="1">
      <t>オモ</t>
    </rPh>
    <rPh sb="2" eb="6">
      <t>ケンチクザイリョウ</t>
    </rPh>
    <phoneticPr fontId="1"/>
  </si>
  <si>
    <t>-</t>
    <phoneticPr fontId="1"/>
  </si>
  <si>
    <t>【目黒区】協議・届出書等添付対象資料</t>
    <rPh sb="1" eb="4">
      <t>メグロク</t>
    </rPh>
    <rPh sb="5" eb="7">
      <t>キョウギ</t>
    </rPh>
    <rPh sb="8" eb="11">
      <t>トドケデショ</t>
    </rPh>
    <rPh sb="11" eb="12">
      <t>トウ</t>
    </rPh>
    <rPh sb="12" eb="18">
      <t>テンプタイショウシリョウ</t>
    </rPh>
    <phoneticPr fontId="1"/>
  </si>
  <si>
    <t>彩度下限</t>
    <rPh sb="0" eb="2">
      <t>サイド</t>
    </rPh>
    <rPh sb="2" eb="4">
      <t>カゲン</t>
    </rPh>
    <phoneticPr fontId="1"/>
  </si>
  <si>
    <t>Y</t>
  </si>
  <si>
    <t>N</t>
  </si>
  <si>
    <t>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</si>
</sst>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0"/>
    <numFmt numFmtId="177" formatCode="0&quot;%&quot;"/>
  </numFmts>
  <fonts count="35">
    <font>
      <sz val="11"/>
      <color theme="1"/>
      <name val="游ゴシック"/>
      <family val="2"/>
      <scheme val="minor"/>
    </font>
    <font>
      <sz val="6"/>
      <name val="游ゴシック"/>
      <family val="3"/>
      <charset val="128"/>
      <scheme val="minor"/>
    </font>
    <font>
      <sz val="12"/>
      <color theme="1"/>
      <name val="游ゴシック"/>
      <family val="2"/>
      <scheme val="minor"/>
    </font>
    <font>
      <sz val="12"/>
      <color theme="1"/>
      <name val="游ゴシック"/>
      <family val="3"/>
      <charset val="128"/>
      <scheme val="minor"/>
    </font>
    <font>
      <sz val="14"/>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14"/>
      <color theme="1"/>
      <name val="游ゴシック"/>
      <family val="2"/>
      <scheme val="minor"/>
    </font>
    <font>
      <sz val="16"/>
      <color theme="1"/>
      <name val="游ゴシック"/>
      <family val="2"/>
      <scheme val="minor"/>
    </font>
    <font>
      <sz val="14"/>
      <color rgb="FFFF0000"/>
      <name val="游ゴシック"/>
      <family val="2"/>
      <scheme val="minor"/>
    </font>
    <font>
      <sz val="18"/>
      <color theme="1"/>
      <name val="游ゴシック"/>
      <family val="3"/>
      <charset val="128"/>
      <scheme val="minor"/>
    </font>
    <font>
      <sz val="14"/>
      <color theme="1"/>
      <name val="ＭＳ ゴシック"/>
      <family val="3"/>
      <charset val="128"/>
    </font>
    <font>
      <sz val="6"/>
      <name val="游ゴシック"/>
      <family val="2"/>
      <charset val="128"/>
      <scheme val="minor"/>
    </font>
    <font>
      <sz val="14"/>
      <color rgb="FFFF0000"/>
      <name val="游ゴシック"/>
      <family val="3"/>
      <charset val="128"/>
      <scheme val="minor"/>
    </font>
    <font>
      <sz val="14"/>
      <name val="游ゴシック"/>
      <family val="3"/>
      <charset val="128"/>
      <scheme val="minor"/>
    </font>
    <font>
      <b/>
      <sz val="24"/>
      <color rgb="FFFFFF00"/>
      <name val="游ゴシック"/>
      <family val="3"/>
      <charset val="128"/>
      <scheme val="minor"/>
    </font>
    <font>
      <sz val="20"/>
      <name val="游ゴシック"/>
      <family val="3"/>
      <charset val="128"/>
      <scheme val="minor"/>
    </font>
    <font>
      <b/>
      <sz val="20"/>
      <name val="游ゴシック"/>
      <family val="3"/>
      <charset val="128"/>
      <scheme val="minor"/>
    </font>
    <font>
      <sz val="11"/>
      <name val="游ゴシック"/>
      <family val="3"/>
      <charset val="128"/>
      <scheme val="minor"/>
    </font>
    <font>
      <sz val="16"/>
      <name val="游ゴシック"/>
      <family val="3"/>
      <charset val="128"/>
      <scheme val="minor"/>
    </font>
    <font>
      <sz val="18"/>
      <name val="游ゴシック"/>
      <family val="3"/>
      <charset val="128"/>
      <scheme val="minor"/>
    </font>
    <font>
      <b/>
      <u/>
      <sz val="18"/>
      <color theme="1"/>
      <name val="游ゴシック"/>
      <family val="3"/>
      <charset val="128"/>
      <scheme val="minor"/>
    </font>
    <font>
      <b/>
      <sz val="24"/>
      <color theme="1"/>
      <name val="游ゴシック"/>
      <family val="3"/>
      <charset val="128"/>
      <scheme val="minor"/>
    </font>
    <font>
      <b/>
      <sz val="26"/>
      <color theme="1"/>
      <name val="游ゴシック"/>
      <family val="3"/>
      <charset val="128"/>
      <scheme val="minor"/>
    </font>
    <font>
      <b/>
      <sz val="18"/>
      <color theme="1"/>
      <name val="游ゴシック"/>
      <family val="3"/>
      <charset val="128"/>
      <scheme val="minor"/>
    </font>
    <font>
      <b/>
      <sz val="48"/>
      <color rgb="FFFF0000"/>
      <name val="游ゴシック"/>
      <family val="3"/>
      <charset val="128"/>
      <scheme val="minor"/>
    </font>
    <font>
      <b/>
      <u/>
      <sz val="20"/>
      <color theme="1"/>
      <name val="游ゴシック"/>
      <family val="3"/>
      <charset val="128"/>
      <scheme val="minor"/>
    </font>
    <font>
      <b/>
      <sz val="20"/>
      <color rgb="FFFFFF00"/>
      <name val="游ゴシック"/>
      <family val="3"/>
      <charset val="128"/>
      <scheme val="minor"/>
    </font>
    <font>
      <b/>
      <sz val="22"/>
      <color rgb="FFFFFF00"/>
      <name val="游ゴシック"/>
      <family val="3"/>
      <charset val="128"/>
      <scheme val="minor"/>
    </font>
    <font>
      <sz val="12"/>
      <color theme="1"/>
      <name val="BIZ UDゴシック"/>
      <family val="3"/>
      <charset val="128"/>
    </font>
    <font>
      <b/>
      <sz val="12"/>
      <color rgb="FFFF0000"/>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8"/>
      <color rgb="FFFF0000"/>
      <name val="游ゴシック"/>
      <family val="3"/>
      <charset val="128"/>
      <scheme val="minor"/>
    </font>
    <font>
      <sz val="11"/>
      <color theme="1"/>
      <name val="游ゴシック"/>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7" tint="0.59999389629810485"/>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dotted">
        <color indexed="64"/>
      </right>
      <top style="thin">
        <color indexed="64"/>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bottom style="double">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6" fontId="34" fillId="0" borderId="0" applyFont="0" applyFill="0" applyBorder="0" applyAlignment="0" applyProtection="0">
      <alignment vertical="center"/>
    </xf>
  </cellStyleXfs>
  <cellXfs count="233">
    <xf numFmtId="0" fontId="0" fillId="0" borderId="0" xfId="0"/>
    <xf numFmtId="0" fontId="6" fillId="0" borderId="0" xfId="0" applyFont="1" applyAlignment="1">
      <alignment horizontal="center" vertical="center"/>
    </xf>
    <xf numFmtId="0" fontId="0" fillId="0" borderId="0" xfId="0"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7" xfId="0" applyFont="1" applyFill="1" applyBorder="1" applyAlignment="1">
      <alignment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8" fillId="3" borderId="9" xfId="0" applyFont="1" applyFill="1" applyBorder="1" applyAlignment="1">
      <alignment horizontal="center" vertical="center"/>
    </xf>
    <xf numFmtId="0" fontId="4" fillId="2" borderId="8" xfId="0" applyFont="1" applyFill="1" applyBorder="1" applyAlignment="1">
      <alignment vertical="center" wrapText="1"/>
    </xf>
    <xf numFmtId="0" fontId="4" fillId="0" borderId="16" xfId="0" applyFont="1" applyBorder="1" applyAlignment="1">
      <alignment horizontal="left" vertical="center" wrapText="1"/>
    </xf>
    <xf numFmtId="0" fontId="4" fillId="0" borderId="16" xfId="0" applyFont="1" applyBorder="1" applyAlignment="1">
      <alignment horizontal="center" vertical="center"/>
    </xf>
    <xf numFmtId="0" fontId="5" fillId="0" borderId="0" xfId="0" applyFont="1" applyAlignment="1">
      <alignment vertical="center"/>
    </xf>
    <xf numFmtId="0" fontId="6" fillId="0" borderId="19" xfId="0" applyFont="1" applyBorder="1" applyAlignment="1">
      <alignment horizontal="center" vertical="center"/>
    </xf>
    <xf numFmtId="0" fontId="11" fillId="0" borderId="1" xfId="0" applyFont="1" applyBorder="1" applyAlignment="1">
      <alignment horizontal="justify" vertical="center" wrapText="1"/>
    </xf>
    <xf numFmtId="0" fontId="4" fillId="0" borderId="8" xfId="0" applyFont="1" applyBorder="1" applyAlignment="1">
      <alignment horizontal="center" vertical="center"/>
    </xf>
    <xf numFmtId="0" fontId="10" fillId="0" borderId="20" xfId="0" applyFont="1" applyBorder="1" applyAlignment="1">
      <alignment vertical="center"/>
    </xf>
    <xf numFmtId="0" fontId="10" fillId="0" borderId="21" xfId="0" applyFont="1" applyBorder="1" applyAlignment="1">
      <alignment horizontal="center" vertical="center"/>
    </xf>
    <xf numFmtId="0" fontId="10" fillId="0" borderId="0" xfId="0" applyFont="1" applyAlignment="1">
      <alignment vertical="center"/>
    </xf>
    <xf numFmtId="0" fontId="10" fillId="0" borderId="23" xfId="0" applyFont="1" applyBorder="1" applyAlignment="1">
      <alignment vertical="center"/>
    </xf>
    <xf numFmtId="0" fontId="10" fillId="0" borderId="0" xfId="0" applyFont="1" applyAlignment="1">
      <alignment horizontal="center" vertical="center"/>
    </xf>
    <xf numFmtId="0" fontId="10" fillId="0" borderId="24" xfId="0" applyFont="1" applyBorder="1" applyAlignment="1">
      <alignment vertical="center"/>
    </xf>
    <xf numFmtId="0" fontId="10" fillId="0" borderId="23" xfId="0" applyFont="1" applyBorder="1" applyAlignment="1">
      <alignment horizontal="center" vertical="center"/>
    </xf>
    <xf numFmtId="0" fontId="10" fillId="0" borderId="0" xfId="0" applyFont="1" applyAlignment="1">
      <alignment horizontal="left" vertical="center"/>
    </xf>
    <xf numFmtId="0" fontId="10" fillId="0" borderId="25" xfId="0" applyFont="1" applyBorder="1" applyAlignment="1">
      <alignment horizontal="center" vertical="center"/>
    </xf>
    <xf numFmtId="0" fontId="10" fillId="0" borderId="26" xfId="0" applyFont="1" applyBorder="1" applyAlignment="1">
      <alignment horizontal="left" vertical="center"/>
    </xf>
    <xf numFmtId="0" fontId="10" fillId="0" borderId="26" xfId="0" applyFont="1" applyBorder="1" applyAlignment="1">
      <alignment vertical="center"/>
    </xf>
    <xf numFmtId="0" fontId="10" fillId="0" borderId="27" xfId="0" applyFont="1" applyBorder="1" applyAlignment="1">
      <alignment vertical="center"/>
    </xf>
    <xf numFmtId="0" fontId="5"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7" fillId="0" borderId="0" xfId="0" applyFont="1"/>
    <xf numFmtId="0" fontId="6" fillId="6" borderId="0" xfId="0" applyFont="1" applyFill="1" applyAlignment="1">
      <alignment vertical="center"/>
    </xf>
    <xf numFmtId="0" fontId="6" fillId="6" borderId="26" xfId="0" applyFont="1" applyFill="1" applyBorder="1" applyAlignment="1">
      <alignment vertical="center"/>
    </xf>
    <xf numFmtId="0" fontId="4" fillId="0" borderId="0" xfId="0" applyFont="1" applyAlignment="1">
      <alignment horizontal="center" vertical="center"/>
    </xf>
    <xf numFmtId="0" fontId="10" fillId="7" borderId="0" xfId="0" applyFont="1" applyFill="1" applyAlignment="1">
      <alignment vertical="center"/>
    </xf>
    <xf numFmtId="0" fontId="10" fillId="7" borderId="24" xfId="0" applyFont="1" applyFill="1" applyBorder="1" applyAlignment="1">
      <alignment vertical="center"/>
    </xf>
    <xf numFmtId="0" fontId="10" fillId="8" borderId="0" xfId="0" applyFont="1" applyFill="1" applyAlignment="1">
      <alignment vertical="center"/>
    </xf>
    <xf numFmtId="0" fontId="10" fillId="8" borderId="24" xfId="0" applyFont="1" applyFill="1" applyBorder="1" applyAlignment="1">
      <alignment vertical="center"/>
    </xf>
    <xf numFmtId="0" fontId="15" fillId="0" borderId="0" xfId="0" applyFont="1" applyAlignment="1">
      <alignment vertical="center"/>
    </xf>
    <xf numFmtId="0" fontId="6" fillId="0" borderId="0" xfId="0" applyFont="1" applyAlignment="1">
      <alignment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 xfId="0" applyFont="1" applyBorder="1" applyAlignment="1">
      <alignment vertical="center"/>
    </xf>
    <xf numFmtId="0" fontId="17" fillId="0" borderId="14" xfId="0" applyFont="1" applyBorder="1" applyAlignment="1">
      <alignment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10" xfId="0" applyFont="1" applyBorder="1" applyAlignment="1">
      <alignment horizontal="center" vertical="center"/>
    </xf>
    <xf numFmtId="0" fontId="17" fillId="0" borderId="15" xfId="0" applyFont="1" applyBorder="1" applyAlignment="1">
      <alignment horizontal="center" vertical="center"/>
    </xf>
    <xf numFmtId="0" fontId="18" fillId="0" borderId="0" xfId="0" applyFont="1" applyAlignment="1">
      <alignment vertical="center"/>
    </xf>
    <xf numFmtId="0" fontId="16" fillId="0" borderId="0" xfId="0" applyFont="1" applyAlignment="1">
      <alignment vertical="center"/>
    </xf>
    <xf numFmtId="0" fontId="19" fillId="0" borderId="19" xfId="0" applyFont="1" applyBorder="1" applyAlignment="1">
      <alignment vertical="center"/>
    </xf>
    <xf numFmtId="0" fontId="20" fillId="0" borderId="0" xfId="0" applyFont="1" applyAlignment="1">
      <alignment vertical="center"/>
    </xf>
    <xf numFmtId="2" fontId="4" fillId="0" borderId="2" xfId="0" applyNumberFormat="1" applyFont="1" applyBorder="1" applyAlignment="1">
      <alignment horizontal="center" vertical="center"/>
    </xf>
    <xf numFmtId="2" fontId="4" fillId="0" borderId="3" xfId="0" applyNumberFormat="1" applyFont="1" applyBorder="1" applyAlignment="1">
      <alignment horizontal="center" vertical="center"/>
    </xf>
    <xf numFmtId="2" fontId="4" fillId="0" borderId="4" xfId="0" applyNumberFormat="1" applyFont="1" applyBorder="1" applyAlignment="1">
      <alignment horizontal="center" vertical="center"/>
    </xf>
    <xf numFmtId="0" fontId="4" fillId="4" borderId="1" xfId="0" applyFont="1" applyFill="1" applyBorder="1" applyAlignment="1">
      <alignment horizontal="center" vertical="center"/>
    </xf>
    <xf numFmtId="0" fontId="21" fillId="0" borderId="0" xfId="0" applyFont="1" applyAlignment="1">
      <alignment horizontal="right" vertical="top"/>
    </xf>
    <xf numFmtId="0" fontId="22" fillId="0" borderId="0" xfId="0" applyFont="1"/>
    <xf numFmtId="0" fontId="23" fillId="0" borderId="0" xfId="0" applyFont="1"/>
    <xf numFmtId="0" fontId="24" fillId="0" borderId="0" xfId="0" applyFont="1" applyAlignment="1">
      <alignment vertical="top" wrapText="1"/>
    </xf>
    <xf numFmtId="0" fontId="20" fillId="9" borderId="0" xfId="0" applyFont="1" applyFill="1" applyAlignment="1">
      <alignment vertical="center"/>
    </xf>
    <xf numFmtId="0" fontId="20" fillId="9" borderId="24" xfId="0" applyFont="1" applyFill="1" applyBorder="1" applyAlignment="1">
      <alignment vertical="center"/>
    </xf>
    <xf numFmtId="0" fontId="20" fillId="9" borderId="26" xfId="0" applyFont="1" applyFill="1" applyBorder="1" applyAlignment="1">
      <alignment vertical="center"/>
    </xf>
    <xf numFmtId="0" fontId="20" fillId="9" borderId="27" xfId="0" applyFont="1" applyFill="1" applyBorder="1" applyAlignment="1">
      <alignment vertical="center"/>
    </xf>
    <xf numFmtId="0" fontId="25" fillId="0" borderId="0" xfId="0" applyFont="1"/>
    <xf numFmtId="0" fontId="17" fillId="0" borderId="10" xfId="0" applyFont="1" applyBorder="1" applyAlignment="1">
      <alignment vertical="center"/>
    </xf>
    <xf numFmtId="0" fontId="11" fillId="0" borderId="1" xfId="0" applyFont="1" applyBorder="1" applyAlignment="1">
      <alignment vertical="center" wrapText="1"/>
    </xf>
    <xf numFmtId="0" fontId="4" fillId="0" borderId="18" xfId="0" applyFont="1" applyBorder="1" applyAlignment="1">
      <alignment vertical="center" wrapText="1"/>
    </xf>
    <xf numFmtId="0" fontId="4" fillId="0" borderId="18" xfId="0" applyFont="1" applyBorder="1" applyAlignment="1">
      <alignment vertical="center"/>
    </xf>
    <xf numFmtId="0" fontId="0" fillId="0" borderId="0" xfId="0" applyAlignment="1">
      <alignment horizontal="center"/>
    </xf>
    <xf numFmtId="0" fontId="0" fillId="0" borderId="55" xfId="0" applyBorder="1" applyAlignment="1">
      <alignment horizontal="center" vertical="center"/>
    </xf>
    <xf numFmtId="0" fontId="0" fillId="0" borderId="56" xfId="0" applyBorder="1" applyAlignment="1">
      <alignment horizontal="center" vertical="center"/>
    </xf>
    <xf numFmtId="176" fontId="29" fillId="3" borderId="35" xfId="0" applyNumberFormat="1" applyFont="1" applyFill="1" applyBorder="1" applyAlignment="1">
      <alignment horizontal="right" vertical="center" wrapText="1"/>
    </xf>
    <xf numFmtId="176" fontId="29" fillId="3" borderId="36" xfId="0" applyNumberFormat="1" applyFont="1" applyFill="1" applyBorder="1" applyAlignment="1">
      <alignment horizontal="left" vertical="center" wrapText="1"/>
    </xf>
    <xf numFmtId="176" fontId="29" fillId="3" borderId="33" xfId="0" applyNumberFormat="1" applyFont="1" applyFill="1" applyBorder="1" applyAlignment="1">
      <alignment horizontal="center" vertical="center" wrapText="1"/>
    </xf>
    <xf numFmtId="176" fontId="29" fillId="3" borderId="34" xfId="0" applyNumberFormat="1" applyFont="1" applyFill="1" applyBorder="1" applyAlignment="1">
      <alignment horizontal="left" vertical="center" wrapText="1"/>
    </xf>
    <xf numFmtId="0" fontId="29" fillId="3" borderId="33" xfId="0" applyFont="1" applyFill="1" applyBorder="1" applyAlignment="1">
      <alignment horizontal="center" vertical="center" wrapText="1"/>
    </xf>
    <xf numFmtId="0" fontId="29" fillId="3" borderId="32"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47" xfId="0" applyFont="1" applyFill="1" applyBorder="1" applyAlignment="1">
      <alignment horizontal="center" vertical="center" wrapText="1"/>
    </xf>
    <xf numFmtId="0" fontId="29" fillId="3" borderId="1" xfId="0" applyFont="1" applyFill="1" applyBorder="1" applyAlignment="1">
      <alignment horizontal="center" vertical="center" wrapText="1"/>
    </xf>
    <xf numFmtId="176" fontId="29" fillId="3" borderId="19" xfId="0" applyNumberFormat="1" applyFont="1" applyFill="1" applyBorder="1" applyAlignment="1">
      <alignment horizontal="right" vertical="center" wrapText="1"/>
    </xf>
    <xf numFmtId="176" fontId="29" fillId="3" borderId="18" xfId="0" applyNumberFormat="1" applyFont="1" applyFill="1" applyBorder="1" applyAlignment="1">
      <alignment horizontal="left" vertical="center" wrapText="1"/>
    </xf>
    <xf numFmtId="176" fontId="29" fillId="3" borderId="1" xfId="0" applyNumberFormat="1" applyFont="1" applyFill="1" applyBorder="1" applyAlignment="1">
      <alignment horizontal="center" vertical="center" wrapText="1"/>
    </xf>
    <xf numFmtId="176" fontId="29" fillId="3" borderId="31" xfId="0" applyNumberFormat="1" applyFont="1" applyFill="1" applyBorder="1" applyAlignment="1">
      <alignment horizontal="left" vertical="center" wrapText="1"/>
    </xf>
    <xf numFmtId="0" fontId="29" fillId="3" borderId="14" xfId="0" applyFont="1" applyFill="1" applyBorder="1" applyAlignment="1">
      <alignment horizontal="center" vertical="center" wrapText="1"/>
    </xf>
    <xf numFmtId="0" fontId="29" fillId="3" borderId="39" xfId="0" applyFont="1" applyFill="1" applyBorder="1" applyAlignment="1">
      <alignment horizontal="center" vertical="center" wrapText="1"/>
    </xf>
    <xf numFmtId="0" fontId="29" fillId="3" borderId="38" xfId="0" applyFont="1" applyFill="1" applyBorder="1" applyAlignment="1">
      <alignment horizontal="center" vertical="center" wrapText="1"/>
    </xf>
    <xf numFmtId="176" fontId="29" fillId="3" borderId="41" xfId="0" applyNumberFormat="1" applyFont="1" applyFill="1" applyBorder="1" applyAlignment="1">
      <alignment horizontal="right" vertical="center" wrapText="1"/>
    </xf>
    <xf numFmtId="176" fontId="29" fillId="3" borderId="42" xfId="0" applyNumberFormat="1" applyFont="1" applyFill="1" applyBorder="1" applyAlignment="1">
      <alignment horizontal="left" vertical="center" wrapText="1"/>
    </xf>
    <xf numFmtId="176" fontId="29" fillId="3" borderId="39" xfId="0" applyNumberFormat="1" applyFont="1" applyFill="1" applyBorder="1" applyAlignment="1">
      <alignment horizontal="center" vertical="center" wrapText="1"/>
    </xf>
    <xf numFmtId="176" fontId="29" fillId="3" borderId="40" xfId="0" applyNumberFormat="1" applyFont="1" applyFill="1" applyBorder="1" applyAlignment="1">
      <alignment horizontal="left" vertical="center" wrapText="1"/>
    </xf>
    <xf numFmtId="0" fontId="29" fillId="10" borderId="11" xfId="0" applyFont="1" applyFill="1" applyBorder="1" applyAlignment="1">
      <alignment horizontal="center" vertical="center" wrapText="1"/>
    </xf>
    <xf numFmtId="176" fontId="29" fillId="10" borderId="53" xfId="0" applyNumberFormat="1" applyFont="1" applyFill="1" applyBorder="1" applyAlignment="1">
      <alignment horizontal="right" vertical="center" wrapText="1"/>
    </xf>
    <xf numFmtId="176" fontId="29" fillId="10" borderId="54" xfId="0" applyNumberFormat="1" applyFont="1" applyFill="1" applyBorder="1" applyAlignment="1">
      <alignment horizontal="left" vertical="center" wrapText="1"/>
    </xf>
    <xf numFmtId="176" fontId="29" fillId="10" borderId="11" xfId="0" applyNumberFormat="1" applyFont="1" applyFill="1" applyBorder="1" applyAlignment="1">
      <alignment horizontal="center" vertical="center" wrapText="1"/>
    </xf>
    <xf numFmtId="176" fontId="29" fillId="10" borderId="52" xfId="0" applyNumberFormat="1" applyFont="1" applyFill="1" applyBorder="1" applyAlignment="1">
      <alignment horizontal="left" vertical="center" wrapText="1"/>
    </xf>
    <xf numFmtId="0" fontId="29" fillId="10" borderId="12" xfId="0" applyFont="1" applyFill="1" applyBorder="1" applyAlignment="1">
      <alignment horizontal="center" vertical="center" wrapText="1"/>
    </xf>
    <xf numFmtId="0" fontId="29" fillId="10" borderId="39" xfId="0" applyFont="1" applyFill="1" applyBorder="1" applyAlignment="1">
      <alignment horizontal="center" vertical="center" wrapText="1"/>
    </xf>
    <xf numFmtId="176" fontId="29" fillId="10" borderId="41" xfId="0" applyNumberFormat="1" applyFont="1" applyFill="1" applyBorder="1" applyAlignment="1">
      <alignment horizontal="right" vertical="center" wrapText="1"/>
    </xf>
    <xf numFmtId="176" fontId="29" fillId="10" borderId="42" xfId="0" applyNumberFormat="1" applyFont="1" applyFill="1" applyBorder="1" applyAlignment="1">
      <alignment horizontal="left" vertical="center" wrapText="1"/>
    </xf>
    <xf numFmtId="176" fontId="29" fillId="10" borderId="39" xfId="0" applyNumberFormat="1" applyFont="1" applyFill="1" applyBorder="1" applyAlignment="1">
      <alignment horizontal="center" vertical="center" wrapText="1"/>
    </xf>
    <xf numFmtId="176" fontId="29" fillId="10" borderId="40" xfId="0" applyNumberFormat="1" applyFont="1" applyFill="1" applyBorder="1" applyAlignment="1">
      <alignment horizontal="left" vertical="center" wrapText="1"/>
    </xf>
    <xf numFmtId="0" fontId="29" fillId="10" borderId="38" xfId="0" applyFont="1" applyFill="1" applyBorder="1" applyAlignment="1">
      <alignment horizontal="center" vertical="center" wrapText="1"/>
    </xf>
    <xf numFmtId="0" fontId="29" fillId="10" borderId="33" xfId="0" applyFont="1" applyFill="1" applyBorder="1" applyAlignment="1">
      <alignment horizontal="center" vertical="center" wrapText="1"/>
    </xf>
    <xf numFmtId="176" fontId="29" fillId="10" borderId="35" xfId="0" applyNumberFormat="1" applyFont="1" applyFill="1" applyBorder="1" applyAlignment="1">
      <alignment horizontal="right" vertical="center" wrapText="1"/>
    </xf>
    <xf numFmtId="176" fontId="29" fillId="10" borderId="36" xfId="0" applyNumberFormat="1" applyFont="1" applyFill="1" applyBorder="1" applyAlignment="1">
      <alignment horizontal="left" vertical="center" wrapText="1"/>
    </xf>
    <xf numFmtId="176" fontId="29" fillId="10" borderId="33" xfId="0" applyNumberFormat="1" applyFont="1" applyFill="1" applyBorder="1" applyAlignment="1">
      <alignment horizontal="center" vertical="center" wrapText="1"/>
    </xf>
    <xf numFmtId="176" fontId="29" fillId="10" borderId="34" xfId="0" applyNumberFormat="1" applyFont="1" applyFill="1" applyBorder="1" applyAlignment="1">
      <alignment horizontal="left" vertical="center" wrapText="1"/>
    </xf>
    <xf numFmtId="0" fontId="29" fillId="10" borderId="32" xfId="0" applyFont="1" applyFill="1" applyBorder="1" applyAlignment="1">
      <alignment horizontal="center" vertical="center" wrapText="1"/>
    </xf>
    <xf numFmtId="0" fontId="29" fillId="10" borderId="1" xfId="0" applyFont="1" applyFill="1" applyBorder="1" applyAlignment="1">
      <alignment horizontal="center" vertical="center" wrapText="1"/>
    </xf>
    <xf numFmtId="176" fontId="29" fillId="10" borderId="19" xfId="0" applyNumberFormat="1" applyFont="1" applyFill="1" applyBorder="1" applyAlignment="1">
      <alignment horizontal="right" vertical="center" wrapText="1"/>
    </xf>
    <xf numFmtId="176" fontId="29" fillId="10" borderId="18" xfId="0" applyNumberFormat="1" applyFont="1" applyFill="1" applyBorder="1" applyAlignment="1">
      <alignment horizontal="left" vertical="center" wrapText="1"/>
    </xf>
    <xf numFmtId="176" fontId="29" fillId="10" borderId="1" xfId="0" applyNumberFormat="1" applyFont="1" applyFill="1" applyBorder="1" applyAlignment="1">
      <alignment horizontal="center" vertical="center" wrapText="1"/>
    </xf>
    <xf numFmtId="176" fontId="29" fillId="10" borderId="31" xfId="0" applyNumberFormat="1" applyFont="1" applyFill="1" applyBorder="1" applyAlignment="1">
      <alignment horizontal="left" vertical="center" wrapText="1"/>
    </xf>
    <xf numFmtId="0" fontId="29" fillId="10" borderId="14" xfId="0" applyFont="1" applyFill="1" applyBorder="1" applyAlignment="1">
      <alignment horizontal="center" vertical="center" wrapText="1"/>
    </xf>
    <xf numFmtId="0" fontId="29" fillId="10" borderId="8" xfId="0" applyFont="1" applyFill="1" applyBorder="1" applyAlignment="1">
      <alignment horizontal="center" vertical="center" wrapText="1"/>
    </xf>
    <xf numFmtId="0" fontId="29" fillId="10" borderId="47" xfId="0" applyFont="1" applyFill="1" applyBorder="1" applyAlignment="1">
      <alignment horizontal="center"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3" borderId="1" xfId="0" applyFont="1" applyFill="1" applyBorder="1" applyAlignment="1">
      <alignment horizontal="center" vertical="center"/>
    </xf>
    <xf numFmtId="177" fontId="8" fillId="2" borderId="8" xfId="0" applyNumberFormat="1" applyFont="1" applyFill="1" applyBorder="1" applyAlignment="1">
      <alignment vertical="center"/>
    </xf>
    <xf numFmtId="177" fontId="8" fillId="2" borderId="1" xfId="0" applyNumberFormat="1" applyFont="1" applyFill="1" applyBorder="1" applyAlignment="1">
      <alignment vertical="center"/>
    </xf>
    <xf numFmtId="177" fontId="8" fillId="2" borderId="7" xfId="0" applyNumberFormat="1" applyFont="1" applyFill="1" applyBorder="1" applyAlignment="1">
      <alignment vertical="center"/>
    </xf>
    <xf numFmtId="0" fontId="11" fillId="0" borderId="8" xfId="0" applyFont="1" applyBorder="1" applyAlignment="1">
      <alignment vertical="center"/>
    </xf>
    <xf numFmtId="0" fontId="33" fillId="0" borderId="24" xfId="0" applyFont="1" applyBorder="1" applyAlignment="1">
      <alignment vertical="center"/>
    </xf>
    <xf numFmtId="0" fontId="33" fillId="7" borderId="24" xfId="0" applyFont="1" applyFill="1" applyBorder="1" applyAlignment="1">
      <alignment vertical="center"/>
    </xf>
    <xf numFmtId="0" fontId="0" fillId="0" borderId="1" xfId="0" applyBorder="1" applyAlignment="1">
      <alignment horizontal="center" vertical="center"/>
    </xf>
    <xf numFmtId="0" fontId="0" fillId="0" borderId="1" xfId="1" applyNumberFormat="1" applyFont="1" applyFill="1" applyBorder="1" applyAlignment="1">
      <alignment horizontal="center" vertical="center"/>
    </xf>
    <xf numFmtId="2" fontId="8" fillId="0" borderId="1" xfId="0" applyNumberFormat="1" applyFont="1" applyBorder="1" applyAlignment="1">
      <alignment vertical="center"/>
    </xf>
    <xf numFmtId="2" fontId="8" fillId="0" borderId="14" xfId="0" applyNumberFormat="1" applyFont="1" applyBorder="1" applyAlignment="1">
      <alignment vertical="center"/>
    </xf>
    <xf numFmtId="2" fontId="8" fillId="0" borderId="16" xfId="0" applyNumberFormat="1" applyFont="1" applyBorder="1" applyAlignment="1">
      <alignment vertical="center"/>
    </xf>
    <xf numFmtId="2" fontId="8" fillId="0" borderId="17" xfId="0" applyNumberFormat="1" applyFont="1" applyBorder="1" applyAlignment="1">
      <alignment vertical="center"/>
    </xf>
    <xf numFmtId="0" fontId="29" fillId="3" borderId="37" xfId="0" applyFont="1" applyFill="1" applyBorder="1" applyAlignment="1">
      <alignment horizontal="center" vertical="center" wrapText="1"/>
    </xf>
    <xf numFmtId="0" fontId="29" fillId="3" borderId="43" xfId="0" applyFont="1" applyFill="1" applyBorder="1" applyAlignment="1">
      <alignment horizontal="center" vertical="center" wrapText="1"/>
    </xf>
    <xf numFmtId="0" fontId="29" fillId="10" borderId="37" xfId="0" applyFont="1" applyFill="1" applyBorder="1" applyAlignment="1">
      <alignment horizontal="center" vertical="center" wrapText="1"/>
    </xf>
    <xf numFmtId="0" fontId="29" fillId="10" borderId="13" xfId="0" applyFont="1" applyFill="1" applyBorder="1" applyAlignment="1">
      <alignment horizontal="center" vertical="center" wrapText="1"/>
    </xf>
    <xf numFmtId="0" fontId="29" fillId="10" borderId="15" xfId="0" applyFont="1" applyFill="1" applyBorder="1" applyAlignment="1">
      <alignment horizontal="center" vertical="center" wrapText="1"/>
    </xf>
    <xf numFmtId="0" fontId="29" fillId="3" borderId="50" xfId="0" applyFont="1" applyFill="1" applyBorder="1" applyAlignment="1">
      <alignment horizontal="center" vertical="center" wrapText="1"/>
    </xf>
    <xf numFmtId="0" fontId="29" fillId="3" borderId="46" xfId="0" applyFont="1" applyFill="1" applyBorder="1" applyAlignment="1">
      <alignment horizontal="center" vertical="center" wrapText="1"/>
    </xf>
    <xf numFmtId="0" fontId="29" fillId="3" borderId="45" xfId="0" applyFont="1" applyFill="1" applyBorder="1" applyAlignment="1">
      <alignment horizontal="center" vertical="center" wrapText="1"/>
    </xf>
    <xf numFmtId="176" fontId="29" fillId="3" borderId="41" xfId="0" applyNumberFormat="1" applyFont="1" applyFill="1" applyBorder="1" applyAlignment="1">
      <alignment horizontal="center" vertical="center" wrapText="1"/>
    </xf>
    <xf numFmtId="176" fontId="29" fillId="3" borderId="40" xfId="0" applyNumberFormat="1" applyFont="1" applyFill="1" applyBorder="1" applyAlignment="1">
      <alignment horizontal="center" vertical="center" wrapText="1"/>
    </xf>
    <xf numFmtId="176" fontId="29" fillId="3" borderId="44" xfId="0" applyNumberFormat="1" applyFont="1" applyFill="1" applyBorder="1" applyAlignment="1">
      <alignment horizontal="center" vertical="center" wrapText="1"/>
    </xf>
    <xf numFmtId="0" fontId="29" fillId="3" borderId="7" xfId="0" applyFont="1" applyFill="1" applyBorder="1" applyAlignment="1">
      <alignment horizontal="center" vertical="center" wrapText="1"/>
    </xf>
    <xf numFmtId="0" fontId="29" fillId="3" borderId="51" xfId="0" applyFont="1" applyFill="1" applyBorder="1" applyAlignment="1">
      <alignment horizontal="center" vertical="center" wrapText="1"/>
    </xf>
    <xf numFmtId="176" fontId="29" fillId="10" borderId="41" xfId="0" applyNumberFormat="1" applyFont="1" applyFill="1" applyBorder="1" applyAlignment="1">
      <alignment horizontal="center" vertical="center" wrapText="1"/>
    </xf>
    <xf numFmtId="176" fontId="29" fillId="10" borderId="40" xfId="0" applyNumberFormat="1" applyFont="1" applyFill="1" applyBorder="1" applyAlignment="1">
      <alignment horizontal="center" vertical="center" wrapText="1"/>
    </xf>
    <xf numFmtId="176" fontId="29" fillId="10" borderId="44" xfId="0" applyNumberFormat="1" applyFont="1" applyFill="1" applyBorder="1" applyAlignment="1">
      <alignment horizontal="center" vertical="center" wrapText="1"/>
    </xf>
    <xf numFmtId="0" fontId="29" fillId="10" borderId="1" xfId="0" applyFont="1" applyFill="1" applyBorder="1" applyAlignment="1">
      <alignment horizontal="center" vertical="center" wrapText="1"/>
    </xf>
    <xf numFmtId="0" fontId="29" fillId="10" borderId="16" xfId="0" applyFont="1" applyFill="1" applyBorder="1" applyAlignment="1">
      <alignment horizontal="center" vertical="center" wrapText="1"/>
    </xf>
    <xf numFmtId="176" fontId="29" fillId="10" borderId="30" xfId="0" applyNumberFormat="1" applyFont="1" applyFill="1" applyBorder="1" applyAlignment="1">
      <alignment horizontal="center" vertical="center" wrapText="1"/>
    </xf>
    <xf numFmtId="176" fontId="29" fillId="10" borderId="29" xfId="0" applyNumberFormat="1" applyFont="1" applyFill="1" applyBorder="1" applyAlignment="1">
      <alignment horizontal="center" vertical="center" wrapText="1"/>
    </xf>
    <xf numFmtId="176" fontId="29" fillId="10" borderId="28" xfId="0" applyNumberFormat="1" applyFont="1" applyFill="1" applyBorder="1" applyAlignment="1">
      <alignment horizontal="center" vertical="center" wrapText="1"/>
    </xf>
    <xf numFmtId="176" fontId="29" fillId="3" borderId="19" xfId="0" applyNumberFormat="1" applyFont="1" applyFill="1" applyBorder="1" applyAlignment="1">
      <alignment horizontal="center" vertical="center" wrapText="1"/>
    </xf>
    <xf numFmtId="176" fontId="29" fillId="3" borderId="31" xfId="0" applyNumberFormat="1" applyFont="1" applyFill="1" applyBorder="1" applyAlignment="1">
      <alignment horizontal="center" vertical="center" wrapText="1"/>
    </xf>
    <xf numFmtId="176" fontId="29" fillId="3" borderId="48" xfId="0" applyNumberFormat="1" applyFont="1" applyFill="1" applyBorder="1" applyAlignment="1">
      <alignment horizontal="center" vertical="center" wrapText="1"/>
    </xf>
    <xf numFmtId="0" fontId="29" fillId="3" borderId="49"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3" borderId="39" xfId="0" applyFont="1" applyFill="1" applyBorder="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center"/>
    </xf>
    <xf numFmtId="0" fontId="31" fillId="0" borderId="0" xfId="0" applyFont="1" applyAlignment="1">
      <alignment vertical="center"/>
    </xf>
    <xf numFmtId="0" fontId="30" fillId="0" borderId="0" xfId="0" applyFont="1" applyAlignment="1">
      <alignment vertical="center"/>
    </xf>
    <xf numFmtId="0" fontId="29" fillId="10" borderId="49" xfId="0" applyFont="1" applyFill="1" applyBorder="1" applyAlignment="1">
      <alignment horizontal="center" vertical="center" wrapText="1"/>
    </xf>
    <xf numFmtId="0" fontId="29" fillId="10" borderId="8" xfId="0" applyFont="1" applyFill="1" applyBorder="1" applyAlignment="1">
      <alignment horizontal="center" vertical="center" wrapText="1"/>
    </xf>
    <xf numFmtId="176" fontId="29" fillId="10" borderId="19" xfId="0" applyNumberFormat="1" applyFont="1" applyFill="1" applyBorder="1" applyAlignment="1">
      <alignment horizontal="center" vertical="center" wrapText="1"/>
    </xf>
    <xf numFmtId="176" fontId="29" fillId="10" borderId="31" xfId="0" applyNumberFormat="1" applyFont="1" applyFill="1" applyBorder="1" applyAlignment="1">
      <alignment horizontal="center" vertical="center" wrapText="1"/>
    </xf>
    <xf numFmtId="176" fontId="29" fillId="10" borderId="48" xfId="0" applyNumberFormat="1" applyFont="1" applyFill="1" applyBorder="1" applyAlignment="1">
      <alignment horizontal="center" vertical="center" wrapText="1"/>
    </xf>
    <xf numFmtId="0" fontId="0" fillId="0" borderId="57" xfId="0" applyBorder="1" applyAlignment="1">
      <alignment horizontal="center"/>
    </xf>
    <xf numFmtId="0" fontId="0" fillId="0" borderId="59" xfId="0" applyBorder="1" applyAlignment="1">
      <alignment horizontal="center"/>
    </xf>
    <xf numFmtId="0" fontId="0" fillId="0" borderId="58" xfId="0" applyBorder="1" applyAlignment="1">
      <alignment horizontal="center"/>
    </xf>
    <xf numFmtId="0" fontId="29" fillId="10" borderId="10" xfId="0" applyFont="1" applyFill="1" applyBorder="1" applyAlignment="1">
      <alignment horizontal="center" vertical="center" wrapText="1"/>
    </xf>
    <xf numFmtId="0" fontId="29" fillId="10" borderId="43" xfId="0" applyFont="1" applyFill="1" applyBorder="1" applyAlignment="1">
      <alignment horizontal="center" vertical="center" wrapText="1"/>
    </xf>
    <xf numFmtId="0" fontId="29" fillId="10" borderId="50" xfId="0" applyFont="1" applyFill="1" applyBorder="1" applyAlignment="1">
      <alignment horizontal="center" vertical="center" wrapText="1"/>
    </xf>
    <xf numFmtId="0" fontId="29" fillId="10" borderId="46" xfId="0" applyFont="1" applyFill="1" applyBorder="1" applyAlignment="1">
      <alignment horizontal="center" vertical="center" wrapText="1"/>
    </xf>
    <xf numFmtId="0" fontId="29" fillId="10" borderId="45" xfId="0" applyFont="1" applyFill="1" applyBorder="1" applyAlignment="1">
      <alignment horizontal="center" vertical="center" wrapText="1"/>
    </xf>
    <xf numFmtId="0" fontId="28" fillId="0" borderId="0" xfId="0" applyFont="1" applyAlignment="1">
      <alignment vertical="top" wrapText="1"/>
    </xf>
    <xf numFmtId="0" fontId="15"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3" borderId="5" xfId="0" applyFont="1" applyFill="1" applyBorder="1" applyAlignment="1">
      <alignment horizontal="left" vertical="center"/>
    </xf>
    <xf numFmtId="0" fontId="6" fillId="0" borderId="7" xfId="0" applyFont="1" applyBorder="1" applyAlignment="1">
      <alignment horizontal="center" vertical="center"/>
    </xf>
    <xf numFmtId="0" fontId="5" fillId="0" borderId="5" xfId="0" applyFont="1" applyBorder="1" applyAlignment="1">
      <alignment horizontal="center" vertical="center"/>
    </xf>
    <xf numFmtId="0" fontId="26" fillId="0" borderId="0" xfId="0" applyFont="1" applyAlignment="1">
      <alignment horizontal="right" vertical="top"/>
    </xf>
    <xf numFmtId="0" fontId="26" fillId="0" borderId="5" xfId="0" applyFont="1" applyBorder="1" applyAlignment="1">
      <alignment horizontal="right" vertical="top"/>
    </xf>
    <xf numFmtId="0" fontId="19" fillId="0" borderId="19" xfId="0" applyFont="1" applyBorder="1" applyAlignment="1">
      <alignment vertical="center"/>
    </xf>
    <xf numFmtId="0" fontId="16" fillId="0" borderId="0" xfId="0" applyFont="1" applyAlignment="1">
      <alignment horizontal="center" vertical="center"/>
    </xf>
    <xf numFmtId="0" fontId="27" fillId="0" borderId="0" xfId="0" applyFont="1" applyAlignment="1">
      <alignment horizontal="left" vertical="top" wrapText="1"/>
    </xf>
    <xf numFmtId="0" fontId="27" fillId="0" borderId="0" xfId="0" applyFont="1" applyAlignment="1">
      <alignment horizontal="left" vertical="top"/>
    </xf>
    <xf numFmtId="0" fontId="6" fillId="0" borderId="26" xfId="0" applyFont="1" applyBorder="1" applyAlignment="1">
      <alignment horizontal="center" vertical="center"/>
    </xf>
    <xf numFmtId="0" fontId="9" fillId="2" borderId="6" xfId="0" applyFont="1" applyFill="1" applyBorder="1" applyAlignment="1">
      <alignment vertical="top" wrapText="1"/>
    </xf>
    <xf numFmtId="0" fontId="9" fillId="2" borderId="8" xfId="0" applyFont="1" applyFill="1" applyBorder="1" applyAlignment="1">
      <alignment vertical="top" wrapText="1"/>
    </xf>
    <xf numFmtId="0" fontId="4" fillId="0" borderId="13"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2" borderId="6" xfId="0" applyFont="1" applyFill="1" applyBorder="1" applyAlignment="1">
      <alignment horizontal="center" vertical="center" textRotation="255"/>
    </xf>
    <xf numFmtId="0" fontId="6" fillId="3" borderId="9"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0" fillId="0" borderId="1" xfId="0" applyBorder="1" applyAlignment="1">
      <alignment horizontal="center"/>
    </xf>
    <xf numFmtId="0" fontId="2" fillId="0" borderId="11" xfId="0" applyFont="1" applyBorder="1" applyAlignment="1">
      <alignment horizontal="center" vertical="center"/>
    </xf>
    <xf numFmtId="0" fontId="3" fillId="0" borderId="1"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0" xfId="0" applyFont="1" applyAlignment="1">
      <alignment horizontal="left" vertical="center"/>
    </xf>
    <xf numFmtId="0" fontId="6" fillId="4" borderId="0" xfId="0" applyFont="1" applyFill="1" applyAlignment="1">
      <alignment vertical="center"/>
    </xf>
    <xf numFmtId="0" fontId="6" fillId="5" borderId="0" xfId="0" applyFont="1" applyFill="1" applyAlignment="1">
      <alignment vertical="center"/>
    </xf>
    <xf numFmtId="0" fontId="10" fillId="0" borderId="0" xfId="0" applyFont="1" applyAlignment="1">
      <alignment horizontal="center" vertical="center"/>
    </xf>
    <xf numFmtId="0" fontId="6" fillId="3" borderId="0" xfId="0" applyFont="1" applyFill="1" applyAlignment="1">
      <alignment vertical="center"/>
    </xf>
  </cellXfs>
  <cellStyles count="2">
    <cellStyle name="通貨" xfId="1" builtinId="7"/>
    <cellStyle name="標準" xfId="0" builtinId="0"/>
  </cellStyles>
  <dxfs count="3">
    <dxf>
      <fill>
        <patternFill>
          <bgColor rgb="FFFFC000"/>
        </patternFill>
      </fill>
    </dxf>
    <dxf>
      <fill>
        <patternFill>
          <bgColor rgb="FFFF0000"/>
        </patternFill>
      </fill>
    </dxf>
    <dxf>
      <fill>
        <patternFill>
          <bgColor theme="2" tint="-0.2499465926084170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457842</xdr:colOff>
      <xdr:row>4</xdr:row>
      <xdr:rowOff>112059</xdr:rowOff>
    </xdr:from>
    <xdr:to>
      <xdr:col>27</xdr:col>
      <xdr:colOff>452944</xdr:colOff>
      <xdr:row>37</xdr:row>
      <xdr:rowOff>227551</xdr:rowOff>
    </xdr:to>
    <xdr:pic>
      <xdr:nvPicPr>
        <xdr:cNvPr id="6" name="図 5">
          <a:extLst>
            <a:ext uri="{FF2B5EF4-FFF2-40B4-BE49-F238E27FC236}">
              <a16:creationId xmlns:a16="http://schemas.microsoft.com/office/drawing/2014/main" id="{6DABE912-AEEB-860D-F7DF-9596969C6A83}"/>
            </a:ext>
          </a:extLst>
        </xdr:cNvPr>
        <xdr:cNvPicPr>
          <a:picLocks noChangeAspect="1"/>
        </xdr:cNvPicPr>
      </xdr:nvPicPr>
      <xdr:blipFill>
        <a:blip xmlns:r="http://schemas.openxmlformats.org/officeDocument/2006/relationships" r:embed="rId1"/>
        <a:stretch>
          <a:fillRect/>
        </a:stretch>
      </xdr:blipFill>
      <xdr:spPr>
        <a:xfrm>
          <a:off x="1818556" y="1295880"/>
          <a:ext cx="17004031" cy="8198135"/>
        </a:xfrm>
        <a:prstGeom prst="rect">
          <a:avLst/>
        </a:prstGeom>
      </xdr:spPr>
    </xdr:pic>
    <xdr:clientData/>
  </xdr:twoCellAnchor>
  <xdr:twoCellAnchor editAs="oneCell">
    <xdr:from>
      <xdr:col>2</xdr:col>
      <xdr:colOff>452437</xdr:colOff>
      <xdr:row>42</xdr:row>
      <xdr:rowOff>81644</xdr:rowOff>
    </xdr:from>
    <xdr:to>
      <xdr:col>27</xdr:col>
      <xdr:colOff>404811</xdr:colOff>
      <xdr:row>81</xdr:row>
      <xdr:rowOff>34815</xdr:rowOff>
    </xdr:to>
    <xdr:pic>
      <xdr:nvPicPr>
        <xdr:cNvPr id="3" name="図 2">
          <a:extLst>
            <a:ext uri="{FF2B5EF4-FFF2-40B4-BE49-F238E27FC236}">
              <a16:creationId xmlns:a16="http://schemas.microsoft.com/office/drawing/2014/main" id="{C65B6128-9E72-AC0C-C327-AAF47E77F3D0}"/>
            </a:ext>
          </a:extLst>
        </xdr:cNvPr>
        <xdr:cNvPicPr>
          <a:picLocks noChangeAspect="1"/>
        </xdr:cNvPicPr>
      </xdr:nvPicPr>
      <xdr:blipFill>
        <a:blip xmlns:r="http://schemas.openxmlformats.org/officeDocument/2006/relationships" r:embed="rId2"/>
        <a:stretch>
          <a:fillRect/>
        </a:stretch>
      </xdr:blipFill>
      <xdr:spPr>
        <a:xfrm>
          <a:off x="1813151" y="11634108"/>
          <a:ext cx="16961303" cy="950538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0A8C-7583-4B4A-8189-81DEB88183DA}">
  <sheetPr>
    <tabColor rgb="FFFFFF00"/>
  </sheetPr>
  <dimension ref="D2:D42"/>
  <sheetViews>
    <sheetView showGridLines="0" tabSelected="1" zoomScale="55" zoomScaleNormal="55" workbookViewId="0">
      <selection activeCell="AG33" sqref="AG33"/>
    </sheetView>
  </sheetViews>
  <sheetFormatPr defaultRowHeight="18.75"/>
  <sheetData>
    <row r="2" spans="4:4" ht="76.5">
      <c r="D2" s="71" t="s">
        <v>84</v>
      </c>
    </row>
    <row r="4" spans="4:4" ht="39.75">
      <c r="D4" s="64" t="s">
        <v>87</v>
      </c>
    </row>
    <row r="42" spans="4:4" ht="42">
      <c r="D42" s="65" t="s">
        <v>88</v>
      </c>
    </row>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6F867-E35D-48B7-B3E1-038577DBEEBC}">
  <sheetPr>
    <tabColor rgb="FFFFFF00"/>
  </sheetPr>
  <dimension ref="B1:T28"/>
  <sheetViews>
    <sheetView zoomScale="85" zoomScaleNormal="85" workbookViewId="0">
      <selection activeCell="K30" sqref="K30"/>
    </sheetView>
  </sheetViews>
  <sheetFormatPr defaultRowHeight="18.75"/>
  <cols>
    <col min="2" max="3" width="13.875" style="76" bestFit="1" customWidth="1"/>
    <col min="4" max="4" width="5.5" customWidth="1"/>
    <col min="5" max="5" width="3.625" customWidth="1"/>
    <col min="6" max="7" width="5.5" customWidth="1"/>
    <col min="8" max="8" width="3.625" customWidth="1"/>
    <col min="9" max="10" width="14.375" style="76" customWidth="1"/>
  </cols>
  <sheetData>
    <row r="1" spans="2:20" ht="19.5" thickBot="1"/>
    <row r="2" spans="2:20" ht="19.5" thickBot="1">
      <c r="B2" s="182" t="s">
        <v>159</v>
      </c>
      <c r="C2" s="183"/>
      <c r="D2" s="181" t="s">
        <v>5</v>
      </c>
      <c r="E2" s="181"/>
      <c r="F2" s="181"/>
      <c r="G2" s="181"/>
      <c r="H2" s="181"/>
      <c r="I2" s="78" t="s">
        <v>6</v>
      </c>
      <c r="J2" s="77" t="s">
        <v>7</v>
      </c>
      <c r="L2" s="172" t="s">
        <v>158</v>
      </c>
      <c r="M2" s="173"/>
      <c r="N2" s="173"/>
      <c r="O2" s="173"/>
      <c r="P2" s="173"/>
    </row>
    <row r="3" spans="2:20" ht="18.75" customHeight="1">
      <c r="B3" s="184" t="s">
        <v>157</v>
      </c>
      <c r="C3" s="99" t="s">
        <v>102</v>
      </c>
      <c r="D3" s="100">
        <v>2.5</v>
      </c>
      <c r="E3" s="101" t="s">
        <v>96</v>
      </c>
      <c r="F3" s="102" t="s">
        <v>97</v>
      </c>
      <c r="G3" s="100">
        <v>7.5</v>
      </c>
      <c r="H3" s="103" t="s">
        <v>96</v>
      </c>
      <c r="I3" s="99" t="s">
        <v>156</v>
      </c>
      <c r="J3" s="104" t="s">
        <v>154</v>
      </c>
      <c r="L3" s="173"/>
      <c r="M3" s="173"/>
      <c r="N3" s="173"/>
      <c r="O3" s="173"/>
      <c r="P3" s="173"/>
    </row>
    <row r="4" spans="2:20" ht="19.5" thickBot="1">
      <c r="B4" s="185"/>
      <c r="C4" s="105" t="s">
        <v>99</v>
      </c>
      <c r="D4" s="106">
        <v>10</v>
      </c>
      <c r="E4" s="107" t="s">
        <v>98</v>
      </c>
      <c r="F4" s="108" t="s">
        <v>97</v>
      </c>
      <c r="G4" s="106">
        <v>10</v>
      </c>
      <c r="H4" s="109" t="s">
        <v>96</v>
      </c>
      <c r="I4" s="105" t="s">
        <v>155</v>
      </c>
      <c r="J4" s="110" t="s">
        <v>154</v>
      </c>
      <c r="L4" s="173"/>
      <c r="M4" s="173"/>
      <c r="N4" s="173"/>
      <c r="O4" s="173"/>
      <c r="P4" s="173"/>
    </row>
    <row r="5" spans="2:20" ht="19.5" thickTop="1">
      <c r="B5" s="149" t="s">
        <v>153</v>
      </c>
      <c r="C5" s="168" t="s">
        <v>152</v>
      </c>
      <c r="D5" s="79">
        <v>7.5</v>
      </c>
      <c r="E5" s="80" t="s">
        <v>98</v>
      </c>
      <c r="F5" s="81" t="s">
        <v>97</v>
      </c>
      <c r="G5" s="79">
        <v>5</v>
      </c>
      <c r="H5" s="82" t="s">
        <v>96</v>
      </c>
      <c r="I5" s="83" t="s">
        <v>151</v>
      </c>
      <c r="J5" s="84" t="s">
        <v>93</v>
      </c>
      <c r="L5" s="173"/>
      <c r="M5" s="173"/>
      <c r="N5" s="173"/>
      <c r="O5" s="173"/>
      <c r="P5" s="173"/>
    </row>
    <row r="6" spans="2:20">
      <c r="B6" s="150"/>
      <c r="C6" s="169"/>
      <c r="D6" s="165" t="s">
        <v>95</v>
      </c>
      <c r="E6" s="166"/>
      <c r="F6" s="166"/>
      <c r="G6" s="166"/>
      <c r="H6" s="167"/>
      <c r="I6" s="85" t="s">
        <v>151</v>
      </c>
      <c r="J6" s="86" t="s">
        <v>110</v>
      </c>
      <c r="L6" s="173"/>
      <c r="M6" s="173"/>
      <c r="N6" s="173"/>
      <c r="O6" s="173"/>
      <c r="P6" s="173"/>
    </row>
    <row r="7" spans="2:20">
      <c r="B7" s="150"/>
      <c r="C7" s="87" t="s">
        <v>150</v>
      </c>
      <c r="D7" s="88">
        <v>10</v>
      </c>
      <c r="E7" s="89" t="s">
        <v>98</v>
      </c>
      <c r="F7" s="90" t="s">
        <v>97</v>
      </c>
      <c r="G7" s="88">
        <v>2.5</v>
      </c>
      <c r="H7" s="91" t="s">
        <v>96</v>
      </c>
      <c r="I7" s="87" t="s">
        <v>149</v>
      </c>
      <c r="J7" s="92" t="s">
        <v>148</v>
      </c>
      <c r="L7" s="174" t="s">
        <v>147</v>
      </c>
      <c r="M7" s="174"/>
      <c r="N7" s="174"/>
      <c r="O7" s="174"/>
      <c r="P7" s="174"/>
      <c r="Q7" s="174"/>
      <c r="R7" s="174"/>
      <c r="S7" s="174"/>
      <c r="T7" s="174"/>
    </row>
    <row r="8" spans="2:20">
      <c r="B8" s="150"/>
      <c r="C8" s="170" t="s">
        <v>146</v>
      </c>
      <c r="D8" s="88">
        <v>7.5</v>
      </c>
      <c r="E8" s="89" t="s">
        <v>98</v>
      </c>
      <c r="F8" s="90" t="s">
        <v>97</v>
      </c>
      <c r="G8" s="88">
        <v>5</v>
      </c>
      <c r="H8" s="91" t="s">
        <v>96</v>
      </c>
      <c r="I8" s="87" t="s">
        <v>145</v>
      </c>
      <c r="J8" s="92" t="s">
        <v>93</v>
      </c>
      <c r="L8" s="174"/>
      <c r="M8" s="174"/>
      <c r="N8" s="174"/>
      <c r="O8" s="174"/>
      <c r="P8" s="174"/>
      <c r="Q8" s="174"/>
      <c r="R8" s="174"/>
      <c r="S8" s="174"/>
      <c r="T8" s="174"/>
    </row>
    <row r="9" spans="2:20" ht="19.5" thickBot="1">
      <c r="B9" s="151"/>
      <c r="C9" s="171"/>
      <c r="D9" s="152" t="s">
        <v>95</v>
      </c>
      <c r="E9" s="153"/>
      <c r="F9" s="153"/>
      <c r="G9" s="153"/>
      <c r="H9" s="154"/>
      <c r="I9" s="93" t="s">
        <v>145</v>
      </c>
      <c r="J9" s="94" t="s">
        <v>110</v>
      </c>
      <c r="L9" s="175" t="s">
        <v>144</v>
      </c>
      <c r="M9" s="175"/>
      <c r="N9" s="175"/>
      <c r="O9" s="175"/>
      <c r="P9" s="175"/>
      <c r="Q9" s="175"/>
      <c r="R9" s="175"/>
      <c r="S9" s="175"/>
      <c r="T9" s="175"/>
    </row>
    <row r="10" spans="2:20" ht="19.5" thickTop="1">
      <c r="B10" s="146" t="s">
        <v>143</v>
      </c>
      <c r="C10" s="111" t="s">
        <v>102</v>
      </c>
      <c r="D10" s="112">
        <v>7.5</v>
      </c>
      <c r="E10" s="113" t="s">
        <v>98</v>
      </c>
      <c r="F10" s="114" t="s">
        <v>97</v>
      </c>
      <c r="G10" s="112">
        <v>2.5</v>
      </c>
      <c r="H10" s="115" t="s">
        <v>96</v>
      </c>
      <c r="I10" s="111" t="s">
        <v>142</v>
      </c>
      <c r="J10" s="116" t="s">
        <v>141</v>
      </c>
      <c r="L10" s="175"/>
      <c r="M10" s="175"/>
      <c r="N10" s="175"/>
      <c r="O10" s="175"/>
      <c r="P10" s="175"/>
      <c r="Q10" s="175"/>
      <c r="R10" s="175"/>
      <c r="S10" s="175"/>
      <c r="T10" s="175"/>
    </row>
    <row r="11" spans="2:20">
      <c r="B11" s="147"/>
      <c r="C11" s="117" t="s">
        <v>140</v>
      </c>
      <c r="D11" s="118">
        <v>5</v>
      </c>
      <c r="E11" s="119" t="s">
        <v>98</v>
      </c>
      <c r="F11" s="120" t="s">
        <v>97</v>
      </c>
      <c r="G11" s="118">
        <v>10</v>
      </c>
      <c r="H11" s="121" t="s">
        <v>98</v>
      </c>
      <c r="I11" s="117" t="s">
        <v>139</v>
      </c>
      <c r="J11" s="122" t="s">
        <v>105</v>
      </c>
    </row>
    <row r="12" spans="2:20" ht="19.5" thickBot="1">
      <c r="B12" s="185"/>
      <c r="C12" s="105" t="s">
        <v>99</v>
      </c>
      <c r="D12" s="106">
        <v>5</v>
      </c>
      <c r="E12" s="107" t="s">
        <v>98</v>
      </c>
      <c r="F12" s="108" t="s">
        <v>97</v>
      </c>
      <c r="G12" s="106">
        <v>10</v>
      </c>
      <c r="H12" s="109" t="s">
        <v>98</v>
      </c>
      <c r="I12" s="105" t="s">
        <v>105</v>
      </c>
      <c r="J12" s="110" t="s">
        <v>135</v>
      </c>
    </row>
    <row r="13" spans="2:20" ht="19.5" thickTop="1">
      <c r="B13" s="149" t="s">
        <v>138</v>
      </c>
      <c r="C13" s="83" t="s">
        <v>137</v>
      </c>
      <c r="D13" s="79">
        <v>5</v>
      </c>
      <c r="E13" s="80" t="s">
        <v>126</v>
      </c>
      <c r="F13" s="81" t="s">
        <v>97</v>
      </c>
      <c r="G13" s="79">
        <v>5</v>
      </c>
      <c r="H13" s="82" t="s">
        <v>125</v>
      </c>
      <c r="I13" s="83" t="s">
        <v>136</v>
      </c>
      <c r="J13" s="84" t="s">
        <v>135</v>
      </c>
    </row>
    <row r="14" spans="2:20">
      <c r="B14" s="150"/>
      <c r="C14" s="87" t="s">
        <v>134</v>
      </c>
      <c r="D14" s="88">
        <v>5</v>
      </c>
      <c r="E14" s="89" t="s">
        <v>130</v>
      </c>
      <c r="F14" s="90" t="s">
        <v>97</v>
      </c>
      <c r="G14" s="88">
        <v>10</v>
      </c>
      <c r="H14" s="91" t="s">
        <v>133</v>
      </c>
      <c r="I14" s="87" t="s">
        <v>129</v>
      </c>
      <c r="J14" s="92" t="s">
        <v>128</v>
      </c>
    </row>
    <row r="15" spans="2:20">
      <c r="B15" s="150"/>
      <c r="C15" s="87" t="s">
        <v>132</v>
      </c>
      <c r="D15" s="88">
        <v>10</v>
      </c>
      <c r="E15" s="89" t="s">
        <v>131</v>
      </c>
      <c r="F15" s="90" t="s">
        <v>97</v>
      </c>
      <c r="G15" s="88">
        <v>5</v>
      </c>
      <c r="H15" s="91" t="s">
        <v>130</v>
      </c>
      <c r="I15" s="87" t="s">
        <v>129</v>
      </c>
      <c r="J15" s="92" t="s">
        <v>128</v>
      </c>
    </row>
    <row r="16" spans="2:20">
      <c r="B16" s="150"/>
      <c r="C16" s="155" t="s">
        <v>127</v>
      </c>
      <c r="D16" s="88">
        <v>5</v>
      </c>
      <c r="E16" s="89" t="s">
        <v>126</v>
      </c>
      <c r="F16" s="90" t="s">
        <v>97</v>
      </c>
      <c r="G16" s="88">
        <v>5</v>
      </c>
      <c r="H16" s="91" t="s">
        <v>125</v>
      </c>
      <c r="I16" s="87" t="s">
        <v>123</v>
      </c>
      <c r="J16" s="92" t="s">
        <v>124</v>
      </c>
    </row>
    <row r="17" spans="2:10" ht="19.5" thickBot="1">
      <c r="B17" s="151"/>
      <c r="C17" s="156"/>
      <c r="D17" s="152" t="s">
        <v>95</v>
      </c>
      <c r="E17" s="153"/>
      <c r="F17" s="153"/>
      <c r="G17" s="153"/>
      <c r="H17" s="154"/>
      <c r="I17" s="93" t="s">
        <v>123</v>
      </c>
      <c r="J17" s="94" t="s">
        <v>110</v>
      </c>
    </row>
    <row r="18" spans="2:10" ht="18.75" customHeight="1" thickTop="1">
      <c r="B18" s="186" t="s">
        <v>122</v>
      </c>
      <c r="C18" s="176" t="s">
        <v>121</v>
      </c>
      <c r="D18" s="112">
        <v>10</v>
      </c>
      <c r="E18" s="113" t="s">
        <v>98</v>
      </c>
      <c r="F18" s="114" t="s">
        <v>97</v>
      </c>
      <c r="G18" s="112">
        <v>10</v>
      </c>
      <c r="H18" s="115" t="s">
        <v>96</v>
      </c>
      <c r="I18" s="111" t="s">
        <v>120</v>
      </c>
      <c r="J18" s="116" t="s">
        <v>100</v>
      </c>
    </row>
    <row r="19" spans="2:10">
      <c r="B19" s="187"/>
      <c r="C19" s="177"/>
      <c r="D19" s="178" t="s">
        <v>95</v>
      </c>
      <c r="E19" s="179"/>
      <c r="F19" s="179"/>
      <c r="G19" s="179"/>
      <c r="H19" s="180"/>
      <c r="I19" s="123" t="s">
        <v>120</v>
      </c>
      <c r="J19" s="124" t="s">
        <v>110</v>
      </c>
    </row>
    <row r="20" spans="2:10">
      <c r="B20" s="187"/>
      <c r="C20" s="117" t="s">
        <v>119</v>
      </c>
      <c r="D20" s="118">
        <v>10</v>
      </c>
      <c r="E20" s="119" t="s">
        <v>98</v>
      </c>
      <c r="F20" s="120" t="s">
        <v>97</v>
      </c>
      <c r="G20" s="118">
        <v>5</v>
      </c>
      <c r="H20" s="121" t="s">
        <v>96</v>
      </c>
      <c r="I20" s="117" t="s">
        <v>118</v>
      </c>
      <c r="J20" s="122" t="s">
        <v>117</v>
      </c>
    </row>
    <row r="21" spans="2:10">
      <c r="B21" s="187"/>
      <c r="C21" s="117" t="s">
        <v>116</v>
      </c>
      <c r="D21" s="118">
        <v>10</v>
      </c>
      <c r="E21" s="119" t="s">
        <v>106</v>
      </c>
      <c r="F21" s="120" t="s">
        <v>97</v>
      </c>
      <c r="G21" s="118">
        <v>10</v>
      </c>
      <c r="H21" s="121" t="s">
        <v>98</v>
      </c>
      <c r="I21" s="117" t="s">
        <v>115</v>
      </c>
      <c r="J21" s="122" t="s">
        <v>105</v>
      </c>
    </row>
    <row r="22" spans="2:10">
      <c r="B22" s="187"/>
      <c r="C22" s="117" t="s">
        <v>114</v>
      </c>
      <c r="D22" s="118">
        <v>10</v>
      </c>
      <c r="E22" s="119" t="s">
        <v>106</v>
      </c>
      <c r="F22" s="120" t="s">
        <v>97</v>
      </c>
      <c r="G22" s="118">
        <v>10</v>
      </c>
      <c r="H22" s="121" t="s">
        <v>98</v>
      </c>
      <c r="I22" s="117" t="s">
        <v>108</v>
      </c>
      <c r="J22" s="122" t="s">
        <v>113</v>
      </c>
    </row>
    <row r="23" spans="2:10" ht="19.5" thickBot="1">
      <c r="B23" s="188"/>
      <c r="C23" s="105" t="s">
        <v>112</v>
      </c>
      <c r="D23" s="157" t="s">
        <v>95</v>
      </c>
      <c r="E23" s="158"/>
      <c r="F23" s="158"/>
      <c r="G23" s="158"/>
      <c r="H23" s="159"/>
      <c r="I23" s="105" t="s">
        <v>111</v>
      </c>
      <c r="J23" s="110" t="s">
        <v>110</v>
      </c>
    </row>
    <row r="24" spans="2:10" ht="19.5" thickTop="1">
      <c r="B24" s="144" t="s">
        <v>109</v>
      </c>
      <c r="C24" s="83" t="s">
        <v>102</v>
      </c>
      <c r="D24" s="79">
        <v>5</v>
      </c>
      <c r="E24" s="80" t="s">
        <v>106</v>
      </c>
      <c r="F24" s="81" t="s">
        <v>97</v>
      </c>
      <c r="G24" s="79">
        <v>2.5</v>
      </c>
      <c r="H24" s="82" t="s">
        <v>98</v>
      </c>
      <c r="I24" s="83" t="s">
        <v>108</v>
      </c>
      <c r="J24" s="84" t="s">
        <v>107</v>
      </c>
    </row>
    <row r="25" spans="2:10" ht="19.5" thickBot="1">
      <c r="B25" s="145"/>
      <c r="C25" s="93" t="s">
        <v>99</v>
      </c>
      <c r="D25" s="95">
        <v>5</v>
      </c>
      <c r="E25" s="96" t="s">
        <v>106</v>
      </c>
      <c r="F25" s="97" t="s">
        <v>97</v>
      </c>
      <c r="G25" s="95">
        <v>10</v>
      </c>
      <c r="H25" s="98" t="s">
        <v>106</v>
      </c>
      <c r="I25" s="93" t="s">
        <v>105</v>
      </c>
      <c r="J25" s="94" t="s">
        <v>104</v>
      </c>
    </row>
    <row r="26" spans="2:10" ht="19.5" thickTop="1">
      <c r="B26" s="146" t="s">
        <v>103</v>
      </c>
      <c r="C26" s="111" t="s">
        <v>102</v>
      </c>
      <c r="D26" s="112">
        <v>10</v>
      </c>
      <c r="E26" s="113" t="s">
        <v>98</v>
      </c>
      <c r="F26" s="114" t="s">
        <v>97</v>
      </c>
      <c r="G26" s="112">
        <v>5</v>
      </c>
      <c r="H26" s="115" t="s">
        <v>96</v>
      </c>
      <c r="I26" s="111" t="s">
        <v>101</v>
      </c>
      <c r="J26" s="116" t="s">
        <v>100</v>
      </c>
    </row>
    <row r="27" spans="2:10">
      <c r="B27" s="147"/>
      <c r="C27" s="160" t="s">
        <v>99</v>
      </c>
      <c r="D27" s="118">
        <v>10</v>
      </c>
      <c r="E27" s="119" t="s">
        <v>98</v>
      </c>
      <c r="F27" s="120" t="s">
        <v>97</v>
      </c>
      <c r="G27" s="118">
        <v>7.5</v>
      </c>
      <c r="H27" s="121" t="s">
        <v>96</v>
      </c>
      <c r="I27" s="117" t="s">
        <v>94</v>
      </c>
      <c r="J27" s="122" t="s">
        <v>93</v>
      </c>
    </row>
    <row r="28" spans="2:10" ht="19.5" thickBot="1">
      <c r="B28" s="148"/>
      <c r="C28" s="161"/>
      <c r="D28" s="162" t="s">
        <v>95</v>
      </c>
      <c r="E28" s="163"/>
      <c r="F28" s="163"/>
      <c r="G28" s="163"/>
      <c r="H28" s="164"/>
      <c r="I28" s="125" t="s">
        <v>94</v>
      </c>
      <c r="J28" s="126" t="s">
        <v>160</v>
      </c>
    </row>
  </sheetData>
  <mergeCells count="23">
    <mergeCell ref="L2:P6"/>
    <mergeCell ref="L7:T8"/>
    <mergeCell ref="L9:T10"/>
    <mergeCell ref="C18:C19"/>
    <mergeCell ref="D19:H19"/>
    <mergeCell ref="D2:H2"/>
    <mergeCell ref="B2:C2"/>
    <mergeCell ref="B3:B4"/>
    <mergeCell ref="B10:B12"/>
    <mergeCell ref="B18:B23"/>
    <mergeCell ref="B24:B25"/>
    <mergeCell ref="B26:B28"/>
    <mergeCell ref="B13:B17"/>
    <mergeCell ref="B5:B9"/>
    <mergeCell ref="D17:H17"/>
    <mergeCell ref="C16:C17"/>
    <mergeCell ref="D9:H9"/>
    <mergeCell ref="D23:H23"/>
    <mergeCell ref="C27:C28"/>
    <mergeCell ref="D28:H28"/>
    <mergeCell ref="D6:H6"/>
    <mergeCell ref="C5:C6"/>
    <mergeCell ref="C8:C9"/>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autoPageBreaks="0"/>
  </sheetPr>
  <dimension ref="A1:BC105"/>
  <sheetViews>
    <sheetView view="pageBreakPreview" zoomScale="70" zoomScaleNormal="55" zoomScaleSheetLayoutView="70" workbookViewId="0">
      <selection activeCell="E3" sqref="E3:G3"/>
    </sheetView>
  </sheetViews>
  <sheetFormatPr defaultColWidth="27.125" defaultRowHeight="42.75" customHeight="1"/>
  <cols>
    <col min="1" max="1" width="4.125" style="2" customWidth="1"/>
    <col min="2" max="2" width="8.375" style="2" customWidth="1"/>
    <col min="3" max="4" width="27.125" style="2"/>
    <col min="5" max="5" width="31.5" style="2" bestFit="1" customWidth="1"/>
    <col min="6" max="6" width="26.75" style="2" bestFit="1" customWidth="1"/>
    <col min="7" max="7" width="27.125" style="2"/>
    <col min="8" max="8" width="8.75" style="2" bestFit="1" customWidth="1"/>
    <col min="9" max="9" width="4.25" style="2" bestFit="1" customWidth="1"/>
    <col min="10" max="11" width="8.125" style="2" bestFit="1" customWidth="1"/>
    <col min="12" max="12" width="24.25" style="2" customWidth="1"/>
    <col min="13" max="13" width="17.625" style="2" bestFit="1" customWidth="1"/>
    <col min="14" max="14" width="4.125" style="2" customWidth="1"/>
    <col min="15" max="15" width="27.125" style="2"/>
    <col min="16" max="16" width="29.5" style="55" bestFit="1" customWidth="1"/>
    <col min="17" max="17" width="7.125" style="56" bestFit="1" customWidth="1"/>
    <col min="18" max="21" width="17.625" style="56" bestFit="1" customWidth="1"/>
    <col min="22" max="22" width="27.125" style="55"/>
    <col min="23" max="23" width="29.5" style="55" bestFit="1" customWidth="1"/>
    <col min="24" max="24" width="7.125" style="55" bestFit="1" customWidth="1"/>
    <col min="25" max="28" width="17.625" style="55" bestFit="1" customWidth="1"/>
    <col min="29" max="34" width="20.25" style="2" customWidth="1"/>
    <col min="35" max="37" width="18.125" style="2" bestFit="1" customWidth="1"/>
    <col min="38" max="38" width="7.625" style="2" bestFit="1" customWidth="1"/>
    <col min="39" max="39" width="32.625" style="2" bestFit="1" customWidth="1"/>
    <col min="40" max="43" width="18.125" style="2" bestFit="1" customWidth="1"/>
    <col min="44" max="44" width="7.625" style="2" bestFit="1" customWidth="1"/>
    <col min="45" max="45" width="32.625" style="2" bestFit="1" customWidth="1"/>
    <col min="46" max="49" width="18.125" style="2" bestFit="1" customWidth="1"/>
    <col min="50" max="50" width="7.625" style="2" bestFit="1" customWidth="1"/>
    <col min="51" max="51" width="32.625" style="2" bestFit="1" customWidth="1"/>
    <col min="52" max="55" width="18.125" style="2" bestFit="1" customWidth="1"/>
    <col min="56" max="16384" width="27.125" style="2"/>
  </cols>
  <sheetData>
    <row r="1" spans="1:34" ht="42.75" customHeight="1">
      <c r="A1" s="190" t="s">
        <v>86</v>
      </c>
      <c r="B1" s="190"/>
      <c r="C1" s="190"/>
      <c r="D1" s="190"/>
      <c r="E1" s="190"/>
      <c r="F1" s="190"/>
      <c r="G1" s="190"/>
      <c r="H1" s="190"/>
      <c r="I1" s="190"/>
      <c r="J1" s="190"/>
      <c r="K1" s="190"/>
      <c r="L1" s="190"/>
      <c r="M1" s="190"/>
      <c r="N1" s="190"/>
      <c r="P1" s="203" t="s">
        <v>82</v>
      </c>
      <c r="Q1" s="203"/>
      <c r="R1" s="203"/>
      <c r="S1" s="203"/>
      <c r="T1" s="203"/>
      <c r="U1" s="203"/>
      <c r="W1" s="203" t="s">
        <v>83</v>
      </c>
      <c r="X1" s="203"/>
      <c r="Y1" s="203"/>
      <c r="Z1" s="203"/>
      <c r="AA1" s="203"/>
      <c r="AB1" s="203"/>
    </row>
    <row r="2" spans="1:34" ht="42.75" customHeight="1" thickBot="1">
      <c r="I2" s="200" t="s">
        <v>92</v>
      </c>
      <c r="J2" s="200"/>
      <c r="K2" s="200"/>
      <c r="L2" s="200"/>
      <c r="M2" s="200"/>
      <c r="R2" s="56" t="s">
        <v>72</v>
      </c>
      <c r="S2" s="56" t="s">
        <v>73</v>
      </c>
      <c r="T2" s="56" t="s">
        <v>74</v>
      </c>
      <c r="U2" s="56" t="s">
        <v>75</v>
      </c>
      <c r="Y2" s="56" t="s">
        <v>72</v>
      </c>
      <c r="Z2" s="56" t="s">
        <v>73</v>
      </c>
      <c r="AA2" s="56" t="s">
        <v>74</v>
      </c>
      <c r="AB2" s="56" t="s">
        <v>75</v>
      </c>
    </row>
    <row r="3" spans="1:34" ht="42.75" customHeight="1">
      <c r="B3" s="199" t="s">
        <v>8</v>
      </c>
      <c r="C3" s="199"/>
      <c r="D3" s="31" t="s">
        <v>49</v>
      </c>
      <c r="E3" s="197" t="s">
        <v>69</v>
      </c>
      <c r="F3" s="197"/>
      <c r="G3" s="197"/>
      <c r="H3" s="15"/>
      <c r="I3" s="201"/>
      <c r="J3" s="201"/>
      <c r="K3" s="201"/>
      <c r="L3" s="201"/>
      <c r="M3" s="201"/>
      <c r="N3" s="15"/>
      <c r="O3" s="15"/>
      <c r="Q3" s="72"/>
      <c r="R3" s="46">
        <v>3</v>
      </c>
      <c r="S3" s="46">
        <v>4</v>
      </c>
      <c r="T3" s="46">
        <v>5</v>
      </c>
      <c r="U3" s="47">
        <v>6</v>
      </c>
      <c r="X3" s="53"/>
      <c r="Y3" s="46">
        <v>3</v>
      </c>
      <c r="Z3" s="46">
        <v>4</v>
      </c>
      <c r="AA3" s="46">
        <v>5</v>
      </c>
      <c r="AB3" s="47">
        <v>6</v>
      </c>
      <c r="AC3" s="204" t="s">
        <v>90</v>
      </c>
      <c r="AD3" s="205"/>
      <c r="AE3" s="205"/>
      <c r="AF3" s="205"/>
      <c r="AG3" s="205"/>
      <c r="AH3" s="205"/>
    </row>
    <row r="4" spans="1:34" ht="42.75" customHeight="1">
      <c r="B4" s="192" t="s">
        <v>0</v>
      </c>
      <c r="C4" s="192" t="s">
        <v>1</v>
      </c>
      <c r="D4" s="192" t="s">
        <v>2</v>
      </c>
      <c r="E4" s="193" t="s">
        <v>57</v>
      </c>
      <c r="F4" s="127" t="s">
        <v>50</v>
      </c>
      <c r="G4" s="192" t="s">
        <v>3</v>
      </c>
      <c r="H4" s="192" t="s">
        <v>4</v>
      </c>
      <c r="I4" s="192"/>
      <c r="J4" s="192"/>
      <c r="K4" s="192"/>
      <c r="L4" s="191" t="s">
        <v>56</v>
      </c>
      <c r="M4" s="191" t="s">
        <v>81</v>
      </c>
      <c r="N4" s="1"/>
      <c r="O4" s="1"/>
      <c r="P4" s="202" t="s">
        <v>58</v>
      </c>
      <c r="Q4" s="48">
        <f>'(印刷対象外)　プルダウン・基準リスト'!F4</f>
        <v>1</v>
      </c>
      <c r="R4" s="49">
        <f>VLOOKUP($Q4,'(印刷対象外)　プルダウン・基準リスト'!$F$4:$K$27,R$3,FALSE)</f>
        <v>4</v>
      </c>
      <c r="S4" s="49">
        <f>VLOOKUP($Q4,'(印刷対象外)　プルダウン・基準リスト'!$F$4:$K$27,S$3,FALSE)</f>
        <v>8.5</v>
      </c>
      <c r="T4" s="49">
        <f>VLOOKUP($Q4,'(印刷対象外)　プルダウン・基準リスト'!$F$4:$K$27,T$3,FALSE)</f>
        <v>0</v>
      </c>
      <c r="U4" s="50">
        <f>VLOOKUP($Q4,'(印刷対象外)　プルダウン・基準リスト'!$F$4:$K$27,U$3,FALSE)</f>
        <v>3</v>
      </c>
      <c r="W4" s="202" t="s">
        <v>58</v>
      </c>
      <c r="X4" s="48">
        <f>'(印刷対象外)　プルダウン・基準リスト'!F31</f>
        <v>1</v>
      </c>
      <c r="Y4" s="49" t="str">
        <f>VLOOKUP($Q4,'(印刷対象外)　プルダウン・基準リスト'!$F$31:$K$54,R$3,FALSE)</f>
        <v/>
      </c>
      <c r="Z4" s="49" t="str">
        <f>VLOOKUP($Q4,'(印刷対象外)　プルダウン・基準リスト'!$F$31:$K$54,S$3,FALSE)</f>
        <v/>
      </c>
      <c r="AA4" s="49" t="str">
        <f>VLOOKUP($Q4,'(印刷対象外)　プルダウン・基準リスト'!$F$31:$K$54,T$3,FALSE)</f>
        <v/>
      </c>
      <c r="AB4" s="50" t="str">
        <f>VLOOKUP($Q4,'(印刷対象外)　プルダウン・基準リスト'!$F$31:$K$54,U$3,FALSE)</f>
        <v/>
      </c>
      <c r="AC4" s="205"/>
      <c r="AD4" s="205"/>
      <c r="AE4" s="205"/>
      <c r="AF4" s="205"/>
      <c r="AG4" s="205"/>
      <c r="AH4" s="205"/>
    </row>
    <row r="5" spans="1:34" ht="42.75" customHeight="1">
      <c r="B5" s="192"/>
      <c r="C5" s="198"/>
      <c r="D5" s="192"/>
      <c r="E5" s="194"/>
      <c r="F5" s="128" t="str">
        <f>"基準 : "&amp;VLOOKUP($E$3,'(印刷対象外)　プルダウン・基準リスト'!$A$4:$B$10,2,FALSE)</f>
        <v>基準 : 高さ基準無し</v>
      </c>
      <c r="G5" s="192"/>
      <c r="H5" s="195" t="s">
        <v>5</v>
      </c>
      <c r="I5" s="196"/>
      <c r="J5" s="129" t="s">
        <v>6</v>
      </c>
      <c r="K5" s="130" t="s">
        <v>7</v>
      </c>
      <c r="L5" s="192"/>
      <c r="M5" s="192"/>
      <c r="N5" s="1"/>
      <c r="O5" s="1"/>
      <c r="P5" s="202"/>
      <c r="Q5" s="48">
        <f>'(印刷対象外)　プルダウン・基準リスト'!F5</f>
        <v>2</v>
      </c>
      <c r="R5" s="49">
        <f>VLOOKUP($Q5,'(印刷対象外)　プルダウン・基準リスト'!$F$4:$K$27,R$3,FALSE)</f>
        <v>8.5</v>
      </c>
      <c r="S5" s="49">
        <f>VLOOKUP($Q5,'(印刷対象外)　プルダウン・基準リスト'!$F$4:$K$27,S$3,FALSE)</f>
        <v>10</v>
      </c>
      <c r="T5" s="49">
        <f>VLOOKUP($Q5,'(印刷対象外)　プルダウン・基準リスト'!$F$4:$K$27,T$3,FALSE)</f>
        <v>0</v>
      </c>
      <c r="U5" s="50">
        <f>VLOOKUP($Q5,'(印刷対象外)　プルダウン・基準リスト'!$F$4:$K$27,U$3,FALSE)</f>
        <v>1.5</v>
      </c>
      <c r="W5" s="202"/>
      <c r="X5" s="48">
        <f>'(印刷対象外)　プルダウン・基準リスト'!F32</f>
        <v>2</v>
      </c>
      <c r="Y5" s="49" t="str">
        <f>VLOOKUP($Q5,'(印刷対象外)　プルダウン・基準リスト'!$F$31:$K$54,R$3,FALSE)</f>
        <v/>
      </c>
      <c r="Z5" s="49" t="str">
        <f>VLOOKUP($Q5,'(印刷対象外)　プルダウン・基準リスト'!$F$31:$K$54,S$3,FALSE)</f>
        <v/>
      </c>
      <c r="AA5" s="49" t="str">
        <f>VLOOKUP($Q5,'(印刷対象外)　プルダウン・基準リスト'!$F$31:$K$54,T$3,FALSE)</f>
        <v/>
      </c>
      <c r="AB5" s="50" t="str">
        <f>VLOOKUP($Q5,'(印刷対象外)　プルダウン・基準リスト'!$F$31:$K$54,U$3,FALSE)</f>
        <v/>
      </c>
      <c r="AC5" s="205"/>
      <c r="AD5" s="205"/>
      <c r="AE5" s="205"/>
      <c r="AF5" s="205"/>
      <c r="AG5" s="205"/>
      <c r="AH5" s="205"/>
    </row>
    <row r="6" spans="1:34" ht="42.75" customHeight="1">
      <c r="B6" s="16">
        <v>1</v>
      </c>
      <c r="C6" s="73"/>
      <c r="D6" s="74"/>
      <c r="E6" s="131"/>
      <c r="F6" s="34"/>
      <c r="G6" s="3"/>
      <c r="H6" s="59"/>
      <c r="I6" s="35"/>
      <c r="J6" s="60"/>
      <c r="K6" s="61"/>
      <c r="L6" s="62" t="str">
        <f>IF(OR($I6="",$J6=""),"",
IF(AND($E6="屋根",OR($E$3="基本基準１（住宅地）",$E$3="目黒川沿川")),
IF(OR(AND($H6&gt;=0,$I6="R"),AND($H6&gt;=0,$H6&lt;5,$I6="YR")),IF(OR(AND($R$19&lt;=$J6,$J6&lt;$S$19,$K6&lt;=$U$19),AND($R$20&lt;=$J6,$J6&lt;=$S$20,$K6&lt;=$U$20)),"基本色","使用不可"),
IF(OR(AND($H6&gt;=5,$I6="YR"),AND($H6&lt;=5,$I6="Y")),IF(OR(AND($R$21&lt;=$J6,$J6&lt;$S$21,$K6&lt;=$U$21),AND($R$22&lt;=$J6,$J6&lt;=$S$22,$K6&lt;=$U$22)),"基本色","使用不可"),
IF(OR(AND($R$23&lt;=$J6,$J6&lt;$S$23,$K6&lt;=$U$23),AND($R$24&lt;=$J6,$J6&lt;=$S$24,$K6&lt;=$U$24)),"基本色","使用不可"))),
IF(AND($F6="超",OR($E$3="目黒川沿川",$E$3="山手通り沿道特定区域",$E$3="目黒通り沿道 + 基本基準１（住宅地）",$E$3="目黒通り沿道 + 基本基準２又は３（住工混在地・商業地）")),
IF(OR(AND($H6&gt;=0,$I6="R"),AND($H6&gt;=0,$H6&lt;5,$I6="YR")),IF(OR(AND($Y$4&lt;=$J6,$J6&lt;$Z$4,$K6&lt;=$AB$4),AND($Y$5&lt;=$J6,$J6&lt;=$Z$5,$K6&lt;=$AB$5)),"基本色",IF(OR(AND($Y$10&lt;=$J6,$J6&lt;=$Z$10,$AA$10&lt;=$K6,$K6&lt;=$AB$10),AND($Y$11&lt;=$J6,$J6&lt;=$Z$11,$AA$11&lt;=$K6,$K6&lt;=$AB$11),AND($Y$12&lt;=$J6,$J6&lt;=$Z$12,$AA$12&lt;=$K6,$K6&lt;=$AB$12)),IF($E$3="目黒川沿川","使用不可","強調色"),IF($E$3="目黒川沿川","使用不可","アクセント色"))),
IF(OR(AND($H6&gt;=5,$I6="YR"),AND($H6&lt;=5,$I6="Y")),IF(OR(AND($Y$6&lt;=$J6,$J6&lt;$Z$6,$K6&lt;=$AB$6),AND($Y$7&lt;=$J6,$J6&lt;=$Z$7,$K6&lt;=$AB$7)),"基本色",IF(OR(AND($Y$13&lt;=$J6,$J6&lt;=$Z$13,$AA$13&lt;=$K6,$K6&lt;=$AB$13),AND($Y$14&lt;=$J6,$J6&lt;=$Z$14,$AA$14&lt;=$K6,$K6&lt;=$AB$14),AND($Y$15&lt;=$J6,$J6&lt;=$Z$15,$AA$15&lt;=$K6,$K6&lt;=$AB$15)),IF($E$3="目黒川沿川","使用不可","強調色"),IF($E$3="目黒川沿川","使用不可","アクセント色"))),IF(OR(AND($Y$8&lt;=$J6,$J6&lt;$Z$8,$K6&lt;=$AB$8),AND($Y$9&lt;=$J6,$J6&lt;=$Z$9,$K6&lt;=$AB$9)),"基本色",IF(OR(AND($Y$16&lt;=$J6,$J6&lt;=$Z$16,$AA$16&lt;=$K6,$K6&lt;=$AB$16),AND($Y$17&lt;=$J6,$J6&lt;=$Z$17,$AA$17&lt;=$K6,$K6&lt;=$AB$17),AND($Y$18&lt;=$J6,$J6&lt;=$Z$18,$AA$18&lt;=$K6,$K6&lt;=$AB$18)),IF($E$3="目黒川沿川","使用不可","強調色"),IF($E$3="目黒川沿川","使用不可","アクセント色"))))),
IF(OR(AND($H6&gt;=0,$I6="R"),AND($H6&gt;=0,$H6&lt;5,$I6="YR")),IF(OR(AND($R$4&lt;=$J6,$J6&lt;$S$4,$K6&lt;=$U$4),AND($R$5&lt;=$J6,$J6&lt;=$S$5,$K6&lt;=$U$5)),"基本色",IF(OR(AND($R$10&lt;=$J6,$J6&lt;=$S$10,$T$10&lt;=$K6,$K6&lt;=$U$10),AND($R$11&lt;=$J6,$J6&lt;=$S$11,$T$11&lt;=$K6,$K6&lt;=$U$11),AND($R$12&lt;=$J6,$J6&lt;=$S$12,$T$12&lt;=$K6,$K6&lt;=$U$12)),"強調色","アクセント色")),
IF(OR(AND($H6&gt;=5,$I6="YR"),AND($H6&lt;=5,$I6="Y")),IF(OR(AND($R$6&lt;=$J6,$J6&lt;$S$6,$K6&lt;=$U$6),AND($R$7&lt;=$J6,$J6&lt;=$S$7,$K6&lt;=$U$7)),"基本色",IF(OR(AND($R$13&lt;=$J6,$J6&lt;=$S$13,$T$13&lt;=$K6,$K6&lt;=$U$13),AND($R$14&lt;=$J6,$J6&lt;=$S$14,$T$14&lt;=$K6,$K6&lt;=$U$14),AND($R$15&lt;=$J6,$J6&lt;=$S$15,$T$15&lt;=$K6,$K6&lt;=$U$15)),"強調色","アクセント色")),
IF(OR(AND($R$8&lt;=$J6,$J6&lt;$S$8,$K6&lt;=$U$8),AND($R$9&lt;=$J6,$J6&lt;=$S$9,$K6&lt;=$U$9)),"基本色",IF(OR(AND($R$16&lt;=$J6,$J6&lt;=$S$16,$T$16&lt;=$K6,$K6&lt;=$U$16),AND($R$17&lt;=$J6,$J6&lt;=$S$17,$T$17&lt;=$K6,$K6&lt;=$U$17),AND($R$18&lt;=$J6,$J6&lt;=$S$18,$T$18&lt;=$K6,$K6&lt;=$U$18)),"強調色","アクセント色")))))))</f>
        <v/>
      </c>
      <c r="M6" s="3"/>
      <c r="N6" s="39"/>
      <c r="O6" s="39"/>
      <c r="P6" s="202" t="s">
        <v>59</v>
      </c>
      <c r="Q6" s="48">
        <f>'(印刷対象外)　プルダウン・基準リスト'!F6</f>
        <v>3</v>
      </c>
      <c r="R6" s="49">
        <f>VLOOKUP($Q6,'(印刷対象外)　プルダウン・基準リスト'!$F$4:$K$27,R$3,FALSE)</f>
        <v>4</v>
      </c>
      <c r="S6" s="49">
        <f>VLOOKUP($Q6,'(印刷対象外)　プルダウン・基準リスト'!$F$4:$K$27,S$3,FALSE)</f>
        <v>8.5</v>
      </c>
      <c r="T6" s="49">
        <f>VLOOKUP($Q6,'(印刷対象外)　プルダウン・基準リスト'!$F$4:$K$27,T$3,FALSE)</f>
        <v>0</v>
      </c>
      <c r="U6" s="50">
        <f>VLOOKUP($Q6,'(印刷対象外)　プルダウン・基準リスト'!$F$4:$K$27,U$3,FALSE)</f>
        <v>5</v>
      </c>
      <c r="V6" s="58"/>
      <c r="W6" s="202" t="s">
        <v>59</v>
      </c>
      <c r="X6" s="48">
        <f>'(印刷対象外)　プルダウン・基準リスト'!F33</f>
        <v>3</v>
      </c>
      <c r="Y6" s="49" t="str">
        <f>VLOOKUP($Q6,'(印刷対象外)　プルダウン・基準リスト'!$F$31:$K$54,R$3,FALSE)</f>
        <v/>
      </c>
      <c r="Z6" s="49" t="str">
        <f>VLOOKUP($Q6,'(印刷対象外)　プルダウン・基準リスト'!$F$31:$K$54,S$3,FALSE)</f>
        <v/>
      </c>
      <c r="AA6" s="49" t="str">
        <f>VLOOKUP($Q6,'(印刷対象外)　プルダウン・基準リスト'!$F$31:$K$54,T$3,FALSE)</f>
        <v/>
      </c>
      <c r="AB6" s="50" t="str">
        <f>VLOOKUP($Q6,'(印刷対象外)　プルダウン・基準リスト'!$F$31:$K$54,U$3,FALSE)</f>
        <v/>
      </c>
      <c r="AC6" s="205"/>
      <c r="AD6" s="205"/>
      <c r="AE6" s="205"/>
      <c r="AF6" s="205"/>
      <c r="AG6" s="205"/>
      <c r="AH6" s="205"/>
    </row>
    <row r="7" spans="1:34" ht="42.75" customHeight="1">
      <c r="B7" s="16">
        <v>2</v>
      </c>
      <c r="C7" s="73"/>
      <c r="D7" s="74"/>
      <c r="E7" s="131"/>
      <c r="F7" s="34"/>
      <c r="G7" s="3"/>
      <c r="H7" s="59"/>
      <c r="I7" s="35"/>
      <c r="J7" s="60"/>
      <c r="K7" s="61"/>
      <c r="L7" s="62" t="str">
        <f t="shared" ref="L7:L37" si="0">IF(OR($I7="",$J7=""),"",
IF(AND($E7="屋根",OR($E$3="基本基準１（住宅地）",$E$3="目黒川沿川")),
IF(OR(AND($H7&gt;=0,$I7="R"),AND($H7&gt;=0,$H7&lt;5,$I7="YR")),IF(OR(AND($R$19&lt;=$J7,$J7&lt;$S$19,$K7&lt;=$U$19),AND($R$20&lt;=$J7,$J7&lt;=$S$20,$K7&lt;=$U$20)),"基本色","使用不可"),
IF(OR(AND($H7&gt;=5,$I7="YR"),AND($H7&lt;=5,$I7="Y")),IF(OR(AND($R$21&lt;=$J7,$J7&lt;$S$21,$K7&lt;=$U$21),AND($R$22&lt;=$J7,$J7&lt;=$S$22,$K7&lt;=$U$22)),"基本色","使用不可"),
IF(OR(AND($R$23&lt;=$J7,$J7&lt;$S$23,$K7&lt;=$U$23),AND($R$24&lt;=$J7,$J7&lt;=$S$24,$K7&lt;=$U$24)),"基本色","使用不可"))),
IF(AND($F7="超",OR($E$3="目黒川沿川",$E$3="山手通り沿道特定区域",$E$3="目黒通り沿道 + 基本基準１（住宅地）",$E$3="目黒通り沿道 + 基本基準２又は３（住工混在地・商業地）")),
IF(OR(AND($H7&gt;=0,$I7="R"),AND($H7&gt;=0,$H7&lt;5,$I7="YR")),IF(OR(AND($Y$4&lt;=$J7,$J7&lt;$Z$4,$K7&lt;=$AB$4),AND($Y$5&lt;=$J7,$J7&lt;=$Z$5,$K7&lt;=$AB$5)),"基本色",IF(OR(AND($Y$10&lt;=$J7,$J7&lt;=$Z$10,$AA$10&lt;=$K7,$K7&lt;=$AB$10),AND($Y$11&lt;=$J7,$J7&lt;=$Z$11,$AA$11&lt;=$K7,$K7&lt;=$AB$11),AND($Y$12&lt;=$J7,$J7&lt;=$Z$12,$AA$12&lt;=$K7,$K7&lt;=$AB$12)),IF($E$3="目黒川沿川","使用不可","強調色"),IF($E$3="目黒川沿川","使用不可","アクセント色"))),
IF(OR(AND($H7&gt;=5,$I7="YR"),AND($H7&lt;=5,$I7="Y")),IF(OR(AND($Y$6&lt;=$J7,$J7&lt;$Z$6,$K7&lt;=$AB$6),AND($Y$7&lt;=$J7,$J7&lt;=$Z$7,$K7&lt;=$AB$7)),"基本色",IF(OR(AND($Y$13&lt;=$J7,$J7&lt;=$Z$13,$AA$13&lt;=$K7,$K7&lt;=$AB$13),AND($Y$14&lt;=$J7,$J7&lt;=$Z$14,$AA$14&lt;=$K7,$K7&lt;=$AB$14),AND($Y$15&lt;=$J7,$J7&lt;=$Z$15,$AA$15&lt;=$K7,$K7&lt;=$AB$15)),IF($E$3="目黒川沿川","使用不可","強調色"),IF($E$3="目黒川沿川","使用不可","アクセント色"))),IF(OR(AND($Y$8&lt;=$J7,$J7&lt;$Z$8,$K7&lt;=$AB$8),AND($Y$9&lt;=$J7,$J7&lt;=$Z$9,$K7&lt;=$AB$9)),"基本色",IF(OR(AND($Y$16&lt;=$J7,$J7&lt;=$Z$16,$AA$16&lt;=$K7,$K7&lt;=$AB$16),AND($Y$17&lt;=$J7,$J7&lt;=$Z$17,$AA$17&lt;=$K7,$K7&lt;=$AB$17),AND($Y$18&lt;=$J7,$J7&lt;=$Z$18,$AA$18&lt;=$K7,$K7&lt;=$AB$18)),IF($E$3="目黒川沿川","使用不可","強調色"),IF($E$3="目黒川沿川","使用不可","アクセント色"))))),
IF(OR(AND($H7&gt;=0,$I7="R"),AND($H7&gt;=0,$H7&lt;5,$I7="YR")),IF(OR(AND($R$4&lt;=$J7,$J7&lt;$S$4,$K7&lt;=$U$4),AND($R$5&lt;=$J7,$J7&lt;=$S$5,$K7&lt;=$U$5)),"基本色",IF(OR(AND($R$10&lt;=$J7,$J7&lt;=$S$10,$T$10&lt;=$K7,$K7&lt;=$U$10),AND($R$11&lt;=$J7,$J7&lt;=$S$11,$T$11&lt;=$K7,$K7&lt;=$U$11),AND($R$12&lt;=$J7,$J7&lt;=$S$12,$T$12&lt;=$K7,$K7&lt;=$U$12)),"強調色","アクセント色")),
IF(OR(AND($H7&gt;=5,$I7="YR"),AND($H7&lt;=5,$I7="Y")),IF(OR(AND($R$6&lt;=$J7,$J7&lt;$S$6,$K7&lt;=$U$6),AND($R$7&lt;=$J7,$J7&lt;=$S$7,$K7&lt;=$U$7)),"基本色",IF(OR(AND($R$13&lt;=$J7,$J7&lt;=$S$13,$T$13&lt;=$K7,$K7&lt;=$U$13),AND($R$14&lt;=$J7,$J7&lt;=$S$14,$T$14&lt;=$K7,$K7&lt;=$U$14),AND($R$15&lt;=$J7,$J7&lt;=$S$15,$T$15&lt;=$K7,$K7&lt;=$U$15)),"強調色","アクセント色")),
IF(OR(AND($R$8&lt;=$J7,$J7&lt;$S$8,$K7&lt;=$U$8),AND($R$9&lt;=$J7,$J7&lt;=$S$9,$K7&lt;=$U$9)),"基本色",IF(OR(AND($R$16&lt;=$J7,$J7&lt;=$S$16,$T$16&lt;=$K7,$K7&lt;=$U$16),AND($R$17&lt;=$J7,$J7&lt;=$S$17,$T$17&lt;=$K7,$K7&lt;=$U$17),AND($R$18&lt;=$J7,$J7&lt;=$S$18,$T$18&lt;=$K7,$K7&lt;=$U$18)),"強調色","アクセント色")))))))</f>
        <v/>
      </c>
      <c r="M7" s="3"/>
      <c r="N7" s="39"/>
      <c r="O7" s="39"/>
      <c r="P7" s="202"/>
      <c r="Q7" s="48">
        <f>'(印刷対象外)　プルダウン・基準リスト'!F7</f>
        <v>4</v>
      </c>
      <c r="R7" s="49">
        <f>VLOOKUP($Q7,'(印刷対象外)　プルダウン・基準リスト'!$F$4:$K$27,R$3,FALSE)</f>
        <v>8.5</v>
      </c>
      <c r="S7" s="49">
        <f>VLOOKUP($Q7,'(印刷対象外)　プルダウン・基準リスト'!$F$4:$K$27,S$3,FALSE)</f>
        <v>10</v>
      </c>
      <c r="T7" s="49">
        <f>VLOOKUP($Q7,'(印刷対象外)　プルダウン・基準リスト'!$F$4:$K$27,T$3,FALSE)</f>
        <v>0</v>
      </c>
      <c r="U7" s="50">
        <f>VLOOKUP($Q7,'(印刷対象外)　プルダウン・基準リスト'!$F$4:$K$27,U$3,FALSE)</f>
        <v>2</v>
      </c>
      <c r="V7" s="58"/>
      <c r="W7" s="202"/>
      <c r="X7" s="48">
        <f>'(印刷対象外)　プルダウン・基準リスト'!F34</f>
        <v>4</v>
      </c>
      <c r="Y7" s="49" t="str">
        <f>VLOOKUP($Q7,'(印刷対象外)　プルダウン・基準リスト'!$F$31:$K$54,R$3,FALSE)</f>
        <v/>
      </c>
      <c r="Z7" s="49" t="str">
        <f>VLOOKUP($Q7,'(印刷対象外)　プルダウン・基準リスト'!$F$31:$K$54,S$3,FALSE)</f>
        <v/>
      </c>
      <c r="AA7" s="49" t="str">
        <f>VLOOKUP($Q7,'(印刷対象外)　プルダウン・基準リスト'!$F$31:$K$54,T$3,FALSE)</f>
        <v/>
      </c>
      <c r="AB7" s="50" t="str">
        <f>VLOOKUP($Q7,'(印刷対象外)　プルダウン・基準リスト'!$F$31:$K$54,U$3,FALSE)</f>
        <v/>
      </c>
    </row>
    <row r="8" spans="1:34" ht="42.75" customHeight="1">
      <c r="B8" s="16">
        <v>3</v>
      </c>
      <c r="C8" s="73"/>
      <c r="D8" s="74"/>
      <c r="E8" s="131"/>
      <c r="F8" s="34"/>
      <c r="G8" s="3"/>
      <c r="H8" s="59"/>
      <c r="I8" s="35"/>
      <c r="J8" s="60"/>
      <c r="K8" s="61"/>
      <c r="L8" s="62" t="str">
        <f t="shared" si="0"/>
        <v/>
      </c>
      <c r="M8" s="3"/>
      <c r="N8" s="39"/>
      <c r="O8" s="39"/>
      <c r="P8" s="202" t="s">
        <v>60</v>
      </c>
      <c r="Q8" s="48">
        <f>'(印刷対象外)　プルダウン・基準リスト'!F8</f>
        <v>5</v>
      </c>
      <c r="R8" s="49">
        <f>VLOOKUP($Q8,'(印刷対象外)　プルダウン・基準リスト'!$F$4:$K$27,R$3,FALSE)</f>
        <v>4</v>
      </c>
      <c r="S8" s="49">
        <f>VLOOKUP($Q8,'(印刷対象外)　プルダウン・基準リスト'!$F$4:$K$27,S$3,FALSE)</f>
        <v>8.5</v>
      </c>
      <c r="T8" s="49">
        <f>VLOOKUP($Q8,'(印刷対象外)　プルダウン・基準リスト'!$F$4:$K$27,T$3,FALSE)</f>
        <v>0</v>
      </c>
      <c r="U8" s="50">
        <f>VLOOKUP($Q8,'(印刷対象外)　プルダウン・基準リスト'!$F$4:$K$27,U$3,FALSE)</f>
        <v>1.5</v>
      </c>
      <c r="V8" s="58"/>
      <c r="W8" s="202" t="s">
        <v>60</v>
      </c>
      <c r="X8" s="48">
        <f>'(印刷対象外)　プルダウン・基準リスト'!F35</f>
        <v>5</v>
      </c>
      <c r="Y8" s="49" t="str">
        <f>VLOOKUP($Q8,'(印刷対象外)　プルダウン・基準リスト'!$F$31:$K$54,R$3,FALSE)</f>
        <v/>
      </c>
      <c r="Z8" s="49" t="str">
        <f>VLOOKUP($Q8,'(印刷対象外)　プルダウン・基準リスト'!$F$31:$K$54,S$3,FALSE)</f>
        <v/>
      </c>
      <c r="AA8" s="49" t="str">
        <f>VLOOKUP($Q8,'(印刷対象外)　プルダウン・基準リスト'!$F$31:$K$54,T$3,FALSE)</f>
        <v/>
      </c>
      <c r="AB8" s="50" t="str">
        <f>VLOOKUP($Q8,'(印刷対象外)　プルダウン・基準リスト'!$F$31:$K$54,U$3,FALSE)</f>
        <v/>
      </c>
    </row>
    <row r="9" spans="1:34" ht="42.75" customHeight="1">
      <c r="B9" s="16">
        <v>4</v>
      </c>
      <c r="C9" s="73"/>
      <c r="D9" s="74"/>
      <c r="E9" s="131"/>
      <c r="F9" s="34"/>
      <c r="G9" s="3"/>
      <c r="H9" s="59"/>
      <c r="I9" s="35"/>
      <c r="J9" s="60"/>
      <c r="K9" s="61"/>
      <c r="L9" s="62" t="str">
        <f t="shared" si="0"/>
        <v/>
      </c>
      <c r="M9" s="3"/>
      <c r="N9" s="39"/>
      <c r="O9" s="39"/>
      <c r="P9" s="202"/>
      <c r="Q9" s="48">
        <f>'(印刷対象外)　プルダウン・基準リスト'!F9</f>
        <v>6</v>
      </c>
      <c r="R9" s="49">
        <f>VLOOKUP($Q9,'(印刷対象外)　プルダウン・基準リスト'!$F$4:$K$27,R$3,FALSE)</f>
        <v>8.5</v>
      </c>
      <c r="S9" s="49">
        <f>VLOOKUP($Q9,'(印刷対象外)　プルダウン・基準リスト'!$F$4:$K$27,S$3,FALSE)</f>
        <v>10</v>
      </c>
      <c r="T9" s="49">
        <f>VLOOKUP($Q9,'(印刷対象外)　プルダウン・基準リスト'!$F$4:$K$27,T$3,FALSE)</f>
        <v>0</v>
      </c>
      <c r="U9" s="50">
        <f>VLOOKUP($Q9,'(印刷対象外)　プルダウン・基準リスト'!$F$4:$K$27,U$3,FALSE)</f>
        <v>1</v>
      </c>
      <c r="V9" s="58"/>
      <c r="W9" s="202"/>
      <c r="X9" s="48">
        <f>'(印刷対象外)　プルダウン・基準リスト'!F36</f>
        <v>6</v>
      </c>
      <c r="Y9" s="49" t="str">
        <f>VLOOKUP($Q9,'(印刷対象外)　プルダウン・基準リスト'!$F$31:$K$54,R$3,FALSE)</f>
        <v/>
      </c>
      <c r="Z9" s="49" t="str">
        <f>VLOOKUP($Q9,'(印刷対象外)　プルダウン・基準リスト'!$F$31:$K$54,S$3,FALSE)</f>
        <v/>
      </c>
      <c r="AA9" s="49" t="str">
        <f>VLOOKUP($Q9,'(印刷対象外)　プルダウン・基準リスト'!$F$31:$K$54,T$3,FALSE)</f>
        <v/>
      </c>
      <c r="AB9" s="50" t="str">
        <f>VLOOKUP($Q9,'(印刷対象外)　プルダウン・基準リスト'!$F$31:$K$54,U$3,FALSE)</f>
        <v/>
      </c>
    </row>
    <row r="10" spans="1:34" ht="42.75" customHeight="1">
      <c r="B10" s="16">
        <v>5</v>
      </c>
      <c r="C10" s="73"/>
      <c r="D10" s="75"/>
      <c r="E10" s="131"/>
      <c r="F10" s="34"/>
      <c r="G10" s="3"/>
      <c r="H10" s="59"/>
      <c r="I10" s="35"/>
      <c r="J10" s="60"/>
      <c r="K10" s="61"/>
      <c r="L10" s="62" t="str">
        <f t="shared" si="0"/>
        <v/>
      </c>
      <c r="M10" s="3"/>
      <c r="N10" s="39"/>
      <c r="O10" s="39"/>
      <c r="P10" s="202" t="s">
        <v>61</v>
      </c>
      <c r="Q10" s="48">
        <f>'(印刷対象外)　プルダウン・基準リスト'!F10</f>
        <v>7</v>
      </c>
      <c r="R10" s="49">
        <f>VLOOKUP($Q10,'(印刷対象外)　プルダウン・基準リスト'!$F$4:$K$27,R$3,FALSE)</f>
        <v>0</v>
      </c>
      <c r="S10" s="49">
        <f>VLOOKUP($Q10,'(印刷対象外)　プルダウン・基準リスト'!$F$4:$K$27,S$3,FALSE)</f>
        <v>4</v>
      </c>
      <c r="T10" s="49">
        <f>VLOOKUP($Q10,'(印刷対象外)　プルダウン・基準リスト'!$F$4:$K$27,T$3,FALSE)</f>
        <v>0</v>
      </c>
      <c r="U10" s="50">
        <f>VLOOKUP($Q10,'(印刷対象外)　プルダウン・基準リスト'!$F$4:$K$27,U$3,FALSE)</f>
        <v>4</v>
      </c>
      <c r="V10" s="58"/>
      <c r="W10" s="202" t="s">
        <v>61</v>
      </c>
      <c r="X10" s="48">
        <f>'(印刷対象外)　プルダウン・基準リスト'!F37</f>
        <v>7</v>
      </c>
      <c r="Y10" s="49" t="str">
        <f>VLOOKUP($Q10,'(印刷対象外)　プルダウン・基準リスト'!$F$31:$K$54,R$3,FALSE)</f>
        <v/>
      </c>
      <c r="Z10" s="49" t="str">
        <f>VLOOKUP($Q10,'(印刷対象外)　プルダウン・基準リスト'!$F$31:$K$54,S$3,FALSE)</f>
        <v/>
      </c>
      <c r="AA10" s="49" t="str">
        <f>VLOOKUP($Q10,'(印刷対象外)　プルダウン・基準リスト'!$F$31:$K$54,T$3,FALSE)</f>
        <v/>
      </c>
      <c r="AB10" s="50" t="str">
        <f>VLOOKUP($Q10,'(印刷対象外)　プルダウン・基準リスト'!$F$31:$K$54,U$3,FALSE)</f>
        <v/>
      </c>
    </row>
    <row r="11" spans="1:34" ht="42.75" customHeight="1">
      <c r="B11" s="16">
        <v>6</v>
      </c>
      <c r="C11" s="73"/>
      <c r="D11" s="74"/>
      <c r="E11" s="131"/>
      <c r="F11" s="34"/>
      <c r="G11" s="3"/>
      <c r="H11" s="59"/>
      <c r="I11" s="35"/>
      <c r="J11" s="60"/>
      <c r="K11" s="61"/>
      <c r="L11" s="62" t="str">
        <f t="shared" si="0"/>
        <v/>
      </c>
      <c r="M11" s="3"/>
      <c r="N11" s="39"/>
      <c r="O11" s="39"/>
      <c r="P11" s="202"/>
      <c r="Q11" s="48">
        <f>'(印刷対象外)　プルダウン・基準リスト'!F11</f>
        <v>8</v>
      </c>
      <c r="R11" s="49">
        <f>VLOOKUP($Q11,'(印刷対象外)　プルダウン・基準リスト'!$F$4:$K$27,R$3,FALSE)</f>
        <v>4</v>
      </c>
      <c r="S11" s="49">
        <f>VLOOKUP($Q11,'(印刷対象外)　プルダウン・基準リスト'!$F$4:$K$27,S$3,FALSE)</f>
        <v>8.5</v>
      </c>
      <c r="T11" s="49">
        <f>VLOOKUP($Q11,'(印刷対象外)　プルダウン・基準リスト'!$F$4:$K$27,T$3,FALSE)</f>
        <v>3</v>
      </c>
      <c r="U11" s="50">
        <f>VLOOKUP($Q11,'(印刷対象外)　プルダウン・基準リスト'!$F$4:$K$27,U$3,FALSE)</f>
        <v>4</v>
      </c>
      <c r="V11" s="58"/>
      <c r="W11" s="202"/>
      <c r="X11" s="48">
        <f>'(印刷対象外)　プルダウン・基準リスト'!F38</f>
        <v>8</v>
      </c>
      <c r="Y11" s="49" t="str">
        <f>VLOOKUP($Q11,'(印刷対象外)　プルダウン・基準リスト'!$F$31:$K$54,R$3,FALSE)</f>
        <v/>
      </c>
      <c r="Z11" s="49" t="str">
        <f>VLOOKUP($Q11,'(印刷対象外)　プルダウン・基準リスト'!$F$31:$K$54,S$3,FALSE)</f>
        <v/>
      </c>
      <c r="AA11" s="49" t="str">
        <f>VLOOKUP($Q11,'(印刷対象外)　プルダウン・基準リスト'!$F$31:$K$54,T$3,FALSE)</f>
        <v/>
      </c>
      <c r="AB11" s="50" t="str">
        <f>VLOOKUP($Q11,'(印刷対象外)　プルダウン・基準リスト'!$F$31:$K$54,U$3,FALSE)</f>
        <v/>
      </c>
    </row>
    <row r="12" spans="1:34" ht="42.75" customHeight="1">
      <c r="B12" s="16">
        <v>7</v>
      </c>
      <c r="C12" s="73"/>
      <c r="D12" s="74"/>
      <c r="E12" s="131"/>
      <c r="F12" s="34"/>
      <c r="G12" s="3"/>
      <c r="H12" s="59"/>
      <c r="I12" s="35"/>
      <c r="J12" s="60"/>
      <c r="K12" s="61"/>
      <c r="L12" s="62" t="str">
        <f t="shared" si="0"/>
        <v/>
      </c>
      <c r="M12" s="3"/>
      <c r="N12" s="39"/>
      <c r="O12" s="39"/>
      <c r="P12" s="202"/>
      <c r="Q12" s="48">
        <f>'(印刷対象外)　プルダウン・基準リスト'!F12</f>
        <v>9</v>
      </c>
      <c r="R12" s="49">
        <f>VLOOKUP($Q12,'(印刷対象外)　プルダウン・基準リスト'!$F$4:$K$27,R$3,FALSE)</f>
        <v>8.5</v>
      </c>
      <c r="S12" s="49">
        <f>VLOOKUP($Q12,'(印刷対象外)　プルダウン・基準リスト'!$F$4:$K$27,S$3,FALSE)</f>
        <v>10</v>
      </c>
      <c r="T12" s="49">
        <f>VLOOKUP($Q12,'(印刷対象外)　プルダウン・基準リスト'!$F$4:$K$27,T$3,FALSE)</f>
        <v>1.5</v>
      </c>
      <c r="U12" s="50">
        <f>VLOOKUP($Q12,'(印刷対象外)　プルダウン・基準リスト'!$F$4:$K$27,U$3,FALSE)</f>
        <v>4</v>
      </c>
      <c r="V12" s="58"/>
      <c r="W12" s="202"/>
      <c r="X12" s="48">
        <f>'(印刷対象外)　プルダウン・基準リスト'!F39</f>
        <v>9</v>
      </c>
      <c r="Y12" s="49" t="str">
        <f>VLOOKUP($Q12,'(印刷対象外)　プルダウン・基準リスト'!$F$31:$K$54,R$3,FALSE)</f>
        <v/>
      </c>
      <c r="Z12" s="49" t="str">
        <f>VLOOKUP($Q12,'(印刷対象外)　プルダウン・基準リスト'!$F$31:$K$54,S$3,FALSE)</f>
        <v/>
      </c>
      <c r="AA12" s="49" t="str">
        <f>VLOOKUP($Q12,'(印刷対象外)　プルダウン・基準リスト'!$F$31:$K$54,T$3,FALSE)</f>
        <v/>
      </c>
      <c r="AB12" s="50" t="str">
        <f>VLOOKUP($Q12,'(印刷対象外)　プルダウン・基準リスト'!$F$31:$K$54,U$3,FALSE)</f>
        <v/>
      </c>
    </row>
    <row r="13" spans="1:34" ht="42.75" customHeight="1">
      <c r="B13" s="16">
        <v>8</v>
      </c>
      <c r="C13" s="73"/>
      <c r="D13" s="74"/>
      <c r="E13" s="131"/>
      <c r="F13" s="34"/>
      <c r="G13" s="3"/>
      <c r="H13" s="59"/>
      <c r="I13" s="35"/>
      <c r="J13" s="60"/>
      <c r="K13" s="61"/>
      <c r="L13" s="62" t="str">
        <f t="shared" si="0"/>
        <v/>
      </c>
      <c r="M13" s="3"/>
      <c r="N13" s="39"/>
      <c r="O13" s="39"/>
      <c r="P13" s="202" t="s">
        <v>62</v>
      </c>
      <c r="Q13" s="48">
        <f>'(印刷対象外)　プルダウン・基準リスト'!F13</f>
        <v>10</v>
      </c>
      <c r="R13" s="49">
        <f>VLOOKUP($Q13,'(印刷対象外)　プルダウン・基準リスト'!$F$4:$K$27,R$3,FALSE)</f>
        <v>0</v>
      </c>
      <c r="S13" s="49">
        <f>VLOOKUP($Q13,'(印刷対象外)　プルダウン・基準リスト'!$F$4:$K$27,S$3,FALSE)</f>
        <v>4</v>
      </c>
      <c r="T13" s="49">
        <f>VLOOKUP($Q13,'(印刷対象外)　プルダウン・基準リスト'!$F$4:$K$27,T$3,FALSE)</f>
        <v>0</v>
      </c>
      <c r="U13" s="50">
        <f>VLOOKUP($Q13,'(印刷対象外)　プルダウン・基準リスト'!$F$4:$K$27,U$3,FALSE)</f>
        <v>6</v>
      </c>
      <c r="V13" s="58"/>
      <c r="W13" s="202" t="s">
        <v>62</v>
      </c>
      <c r="X13" s="48">
        <f>'(印刷対象外)　プルダウン・基準リスト'!F40</f>
        <v>10</v>
      </c>
      <c r="Y13" s="49" t="str">
        <f>VLOOKUP($Q13,'(印刷対象外)　プルダウン・基準リスト'!$F$31:$K$54,R$3,FALSE)</f>
        <v/>
      </c>
      <c r="Z13" s="49" t="str">
        <f>VLOOKUP($Q13,'(印刷対象外)　プルダウン・基準リスト'!$F$31:$K$54,S$3,FALSE)</f>
        <v/>
      </c>
      <c r="AA13" s="49" t="str">
        <f>VLOOKUP($Q13,'(印刷対象外)　プルダウン・基準リスト'!$F$31:$K$54,T$3,FALSE)</f>
        <v/>
      </c>
      <c r="AB13" s="50" t="str">
        <f>VLOOKUP($Q13,'(印刷対象外)　プルダウン・基準リスト'!$F$31:$K$54,U$3,FALSE)</f>
        <v/>
      </c>
    </row>
    <row r="14" spans="1:34" ht="42.75" customHeight="1">
      <c r="B14" s="16">
        <v>9</v>
      </c>
      <c r="C14" s="73"/>
      <c r="D14" s="74"/>
      <c r="E14" s="131"/>
      <c r="F14" s="34"/>
      <c r="G14" s="3"/>
      <c r="H14" s="59"/>
      <c r="I14" s="35"/>
      <c r="J14" s="60"/>
      <c r="K14" s="61"/>
      <c r="L14" s="62" t="str">
        <f t="shared" si="0"/>
        <v/>
      </c>
      <c r="M14" s="3"/>
      <c r="N14" s="39"/>
      <c r="O14" s="39"/>
      <c r="P14" s="202"/>
      <c r="Q14" s="48">
        <f>'(印刷対象外)　プルダウン・基準リスト'!F14</f>
        <v>11</v>
      </c>
      <c r="R14" s="49">
        <f>VLOOKUP($Q14,'(印刷対象外)　プルダウン・基準リスト'!$F$4:$K$27,R$3,FALSE)</f>
        <v>4</v>
      </c>
      <c r="S14" s="49">
        <f>VLOOKUP($Q14,'(印刷対象外)　プルダウン・基準リスト'!$F$4:$K$27,S$3,FALSE)</f>
        <v>8.5</v>
      </c>
      <c r="T14" s="49">
        <f>VLOOKUP($Q14,'(印刷対象外)　プルダウン・基準リスト'!$F$4:$K$27,T$3,FALSE)</f>
        <v>5</v>
      </c>
      <c r="U14" s="50">
        <f>VLOOKUP($Q14,'(印刷対象外)　プルダウン・基準リスト'!$F$4:$K$27,U$3,FALSE)</f>
        <v>6</v>
      </c>
      <c r="V14" s="58"/>
      <c r="W14" s="202"/>
      <c r="X14" s="48">
        <f>'(印刷対象外)　プルダウン・基準リスト'!F41</f>
        <v>11</v>
      </c>
      <c r="Y14" s="49" t="str">
        <f>VLOOKUP($Q14,'(印刷対象外)　プルダウン・基準リスト'!$F$31:$K$54,R$3,FALSE)</f>
        <v/>
      </c>
      <c r="Z14" s="49" t="str">
        <f>VLOOKUP($Q14,'(印刷対象外)　プルダウン・基準リスト'!$F$31:$K$54,S$3,FALSE)</f>
        <v/>
      </c>
      <c r="AA14" s="49" t="str">
        <f>VLOOKUP($Q14,'(印刷対象外)　プルダウン・基準リスト'!$F$31:$K$54,T$3,FALSE)</f>
        <v/>
      </c>
      <c r="AB14" s="50" t="str">
        <f>VLOOKUP($Q14,'(印刷対象外)　プルダウン・基準リスト'!$F$31:$K$54,U$3,FALSE)</f>
        <v/>
      </c>
    </row>
    <row r="15" spans="1:34" ht="42.75" customHeight="1">
      <c r="B15" s="16">
        <v>10</v>
      </c>
      <c r="C15" s="135"/>
      <c r="D15" s="74"/>
      <c r="E15" s="131"/>
      <c r="F15" s="34"/>
      <c r="G15" s="3"/>
      <c r="H15" s="59"/>
      <c r="I15" s="35"/>
      <c r="J15" s="60"/>
      <c r="K15" s="61"/>
      <c r="L15" s="62" t="str">
        <f t="shared" si="0"/>
        <v/>
      </c>
      <c r="M15" s="3"/>
      <c r="N15" s="39"/>
      <c r="O15" s="39"/>
      <c r="P15" s="202"/>
      <c r="Q15" s="48">
        <f>'(印刷対象外)　プルダウン・基準リスト'!F15</f>
        <v>12</v>
      </c>
      <c r="R15" s="49">
        <f>VLOOKUP($Q15,'(印刷対象外)　プルダウン・基準リスト'!$F$4:$K$27,R$3,FALSE)</f>
        <v>8.5</v>
      </c>
      <c r="S15" s="49">
        <f>VLOOKUP($Q15,'(印刷対象外)　プルダウン・基準リスト'!$F$4:$K$27,S$3,FALSE)</f>
        <v>10</v>
      </c>
      <c r="T15" s="49">
        <f>VLOOKUP($Q15,'(印刷対象外)　プルダウン・基準リスト'!$F$4:$K$27,T$3,FALSE)</f>
        <v>2</v>
      </c>
      <c r="U15" s="50">
        <f>VLOOKUP($Q15,'(印刷対象外)　プルダウン・基準リスト'!$F$4:$K$27,U$3,FALSE)</f>
        <v>6</v>
      </c>
      <c r="V15" s="58"/>
      <c r="W15" s="202"/>
      <c r="X15" s="48">
        <f>'(印刷対象外)　プルダウン・基準リスト'!F42</f>
        <v>12</v>
      </c>
      <c r="Y15" s="49" t="str">
        <f>VLOOKUP($Q15,'(印刷対象外)　プルダウン・基準リスト'!$F$31:$K$54,R$3,FALSE)</f>
        <v/>
      </c>
      <c r="Z15" s="49" t="str">
        <f>VLOOKUP($Q15,'(印刷対象外)　プルダウン・基準リスト'!$F$31:$K$54,S$3,FALSE)</f>
        <v/>
      </c>
      <c r="AA15" s="49" t="str">
        <f>VLOOKUP($Q15,'(印刷対象外)　プルダウン・基準リスト'!$F$31:$K$54,T$3,FALSE)</f>
        <v/>
      </c>
      <c r="AB15" s="50" t="str">
        <f>VLOOKUP($Q15,'(印刷対象外)　プルダウン・基準リスト'!$F$31:$K$54,U$3,FALSE)</f>
        <v/>
      </c>
    </row>
    <row r="16" spans="1:34" ht="42.75" customHeight="1">
      <c r="B16" s="16">
        <v>11</v>
      </c>
      <c r="C16" s="73"/>
      <c r="D16" s="74"/>
      <c r="E16" s="131"/>
      <c r="F16" s="34"/>
      <c r="G16" s="3"/>
      <c r="H16" s="59"/>
      <c r="I16" s="35"/>
      <c r="J16" s="60"/>
      <c r="K16" s="61"/>
      <c r="L16" s="62" t="str">
        <f t="shared" si="0"/>
        <v/>
      </c>
      <c r="M16" s="3"/>
      <c r="N16" s="39"/>
      <c r="P16" s="202" t="s">
        <v>63</v>
      </c>
      <c r="Q16" s="48">
        <f>'(印刷対象外)　プルダウン・基準リスト'!F16</f>
        <v>13</v>
      </c>
      <c r="R16" s="49">
        <f>VLOOKUP($Q16,'(印刷対象外)　プルダウン・基準リスト'!$F$4:$K$27,R$3,FALSE)</f>
        <v>0</v>
      </c>
      <c r="S16" s="49">
        <f>VLOOKUP($Q16,'(印刷対象外)　プルダウン・基準リスト'!$F$4:$K$27,S$3,FALSE)</f>
        <v>4</v>
      </c>
      <c r="T16" s="49">
        <f>VLOOKUP($Q16,'(印刷対象外)　プルダウン・基準リスト'!$F$4:$K$27,T$3,FALSE)</f>
        <v>0</v>
      </c>
      <c r="U16" s="50">
        <f>VLOOKUP($Q16,'(印刷対象外)　プルダウン・基準リスト'!$F$4:$K$27,U$3,FALSE)</f>
        <v>2</v>
      </c>
      <c r="V16" s="58"/>
      <c r="W16" s="202" t="s">
        <v>63</v>
      </c>
      <c r="X16" s="48">
        <f>'(印刷対象外)　プルダウン・基準リスト'!F43</f>
        <v>13</v>
      </c>
      <c r="Y16" s="49" t="str">
        <f>VLOOKUP($Q16,'(印刷対象外)　プルダウン・基準リスト'!$F$31:$K$54,R$3,FALSE)</f>
        <v/>
      </c>
      <c r="Z16" s="49" t="str">
        <f>VLOOKUP($Q16,'(印刷対象外)　プルダウン・基準リスト'!$F$31:$K$54,S$3,FALSE)</f>
        <v/>
      </c>
      <c r="AA16" s="49" t="str">
        <f>VLOOKUP($Q16,'(印刷対象外)　プルダウン・基準リスト'!$F$31:$K$54,T$3,FALSE)</f>
        <v/>
      </c>
      <c r="AB16" s="50" t="str">
        <f>VLOOKUP($Q16,'(印刷対象外)　プルダウン・基準リスト'!$F$31:$K$54,U$3,FALSE)</f>
        <v/>
      </c>
    </row>
    <row r="17" spans="2:28" ht="42.75" customHeight="1">
      <c r="B17" s="16">
        <v>12</v>
      </c>
      <c r="C17" s="73"/>
      <c r="D17" s="74"/>
      <c r="E17" s="131"/>
      <c r="F17" s="34"/>
      <c r="G17" s="3"/>
      <c r="H17" s="59"/>
      <c r="I17" s="35"/>
      <c r="J17" s="60"/>
      <c r="K17" s="61"/>
      <c r="L17" s="62" t="str">
        <f t="shared" si="0"/>
        <v/>
      </c>
      <c r="M17" s="3"/>
      <c r="N17" s="39"/>
      <c r="O17" s="1"/>
      <c r="P17" s="202"/>
      <c r="Q17" s="48">
        <f>'(印刷対象外)　プルダウン・基準リスト'!F17</f>
        <v>14</v>
      </c>
      <c r="R17" s="49">
        <f>VLOOKUP($Q17,'(印刷対象外)　プルダウン・基準リスト'!$F$4:$K$27,R$3,FALSE)</f>
        <v>4</v>
      </c>
      <c r="S17" s="49">
        <f>VLOOKUP($Q17,'(印刷対象外)　プルダウン・基準リスト'!$F$4:$K$27,S$3,FALSE)</f>
        <v>8.5</v>
      </c>
      <c r="T17" s="49">
        <f>VLOOKUP($Q17,'(印刷対象外)　プルダウン・基準リスト'!$F$4:$K$27,T$3,FALSE)</f>
        <v>1.5</v>
      </c>
      <c r="U17" s="50">
        <f>VLOOKUP($Q17,'(印刷対象外)　プルダウン・基準リスト'!$F$4:$K$27,U$3,FALSE)</f>
        <v>2</v>
      </c>
      <c r="V17" s="58"/>
      <c r="W17" s="202"/>
      <c r="X17" s="48">
        <f>'(印刷対象外)　プルダウン・基準リスト'!F44</f>
        <v>14</v>
      </c>
      <c r="Y17" s="49" t="str">
        <f>VLOOKUP($Q17,'(印刷対象外)　プルダウン・基準リスト'!$F$31:$K$54,R$3,FALSE)</f>
        <v/>
      </c>
      <c r="Z17" s="49" t="str">
        <f>VLOOKUP($Q17,'(印刷対象外)　プルダウン・基準リスト'!$F$31:$K$54,S$3,FALSE)</f>
        <v/>
      </c>
      <c r="AA17" s="49" t="str">
        <f>VLOOKUP($Q17,'(印刷対象外)　プルダウン・基準リスト'!$F$31:$K$54,T$3,FALSE)</f>
        <v/>
      </c>
      <c r="AB17" s="50" t="str">
        <f>VLOOKUP($Q17,'(印刷対象外)　プルダウン・基準リスト'!$F$31:$K$54,U$3,FALSE)</f>
        <v/>
      </c>
    </row>
    <row r="18" spans="2:28" ht="42.75" customHeight="1">
      <c r="B18" s="16">
        <v>13</v>
      </c>
      <c r="C18" s="73"/>
      <c r="D18" s="74"/>
      <c r="E18" s="131"/>
      <c r="F18" s="34"/>
      <c r="G18" s="3"/>
      <c r="H18" s="59"/>
      <c r="I18" s="35"/>
      <c r="J18" s="60"/>
      <c r="K18" s="61"/>
      <c r="L18" s="62" t="str">
        <f t="shared" si="0"/>
        <v/>
      </c>
      <c r="M18" s="3"/>
      <c r="N18" s="39"/>
      <c r="O18" s="1"/>
      <c r="P18" s="202"/>
      <c r="Q18" s="48">
        <f>'(印刷対象外)　プルダウン・基準リスト'!F18</f>
        <v>15</v>
      </c>
      <c r="R18" s="49">
        <f>VLOOKUP($Q18,'(印刷対象外)　プルダウン・基準リスト'!$F$4:$K$27,R$3,FALSE)</f>
        <v>8.5</v>
      </c>
      <c r="S18" s="49">
        <f>VLOOKUP($Q18,'(印刷対象外)　プルダウン・基準リスト'!$F$4:$K$27,S$3,FALSE)</f>
        <v>10</v>
      </c>
      <c r="T18" s="49">
        <f>VLOOKUP($Q18,'(印刷対象外)　プルダウン・基準リスト'!$F$4:$K$27,T$3,FALSE)</f>
        <v>1</v>
      </c>
      <c r="U18" s="50">
        <f>VLOOKUP($Q18,'(印刷対象外)　プルダウン・基準リスト'!$F$4:$K$27,U$3,FALSE)</f>
        <v>2</v>
      </c>
      <c r="V18" s="58"/>
      <c r="W18" s="202"/>
      <c r="X18" s="48">
        <f>'(印刷対象外)　プルダウン・基準リスト'!F45</f>
        <v>15</v>
      </c>
      <c r="Y18" s="49" t="str">
        <f>VLOOKUP($Q18,'(印刷対象外)　プルダウン・基準リスト'!$F$31:$K$54,R$3,FALSE)</f>
        <v/>
      </c>
      <c r="Z18" s="49" t="str">
        <f>VLOOKUP($Q18,'(印刷対象外)　プルダウン・基準リスト'!$F$31:$K$54,S$3,FALSE)</f>
        <v/>
      </c>
      <c r="AA18" s="49" t="str">
        <f>VLOOKUP($Q18,'(印刷対象外)　プルダウン・基準リスト'!$F$31:$K$54,T$3,FALSE)</f>
        <v/>
      </c>
      <c r="AB18" s="50" t="str">
        <f>VLOOKUP($Q18,'(印刷対象外)　プルダウン・基準リスト'!$F$31:$K$54,U$3,FALSE)</f>
        <v/>
      </c>
    </row>
    <row r="19" spans="2:28" ht="42.75" customHeight="1">
      <c r="B19" s="16">
        <v>14</v>
      </c>
      <c r="C19" s="73"/>
      <c r="D19" s="75"/>
      <c r="E19" s="131"/>
      <c r="F19" s="34"/>
      <c r="G19" s="3"/>
      <c r="H19" s="59"/>
      <c r="I19" s="35"/>
      <c r="J19" s="60"/>
      <c r="K19" s="61"/>
      <c r="L19" s="62" t="str">
        <f t="shared" si="0"/>
        <v/>
      </c>
      <c r="M19" s="3"/>
      <c r="N19" s="39"/>
      <c r="O19" s="39"/>
      <c r="P19" s="202" t="s">
        <v>64</v>
      </c>
      <c r="Q19" s="48">
        <f>'(印刷対象外)　プルダウン・基準リスト'!F19</f>
        <v>16</v>
      </c>
      <c r="R19" s="49">
        <f>VLOOKUP($Q19,'(印刷対象外)　プルダウン・基準リスト'!$F$4:$K$27,R$3,FALSE)</f>
        <v>0</v>
      </c>
      <c r="S19" s="49">
        <f>VLOOKUP($Q19,'(印刷対象外)　プルダウン・基準リスト'!$F$4:$K$27,S$3,FALSE)</f>
        <v>10</v>
      </c>
      <c r="T19" s="49">
        <f>VLOOKUP($Q19,'(印刷対象外)　プルダウン・基準リスト'!$F$4:$K$27,T$3,FALSE)</f>
        <v>0</v>
      </c>
      <c r="U19" s="50">
        <f>VLOOKUP($Q19,'(印刷対象外)　プルダウン・基準リスト'!$F$4:$K$27,U$3,FALSE)</f>
        <v>2</v>
      </c>
      <c r="V19" s="58"/>
      <c r="W19" s="202" t="s">
        <v>64</v>
      </c>
      <c r="X19" s="48">
        <f>'(印刷対象外)　プルダウン・基準リスト'!F46</f>
        <v>16</v>
      </c>
      <c r="Y19" s="49" t="str">
        <f>VLOOKUP($Q19,'(印刷対象外)　プルダウン・基準リスト'!$F$31:$K$54,R$3,FALSE)</f>
        <v/>
      </c>
      <c r="Z19" s="49" t="str">
        <f>VLOOKUP($Q19,'(印刷対象外)　プルダウン・基準リスト'!$F$31:$K$54,S$3,FALSE)</f>
        <v/>
      </c>
      <c r="AA19" s="49" t="str">
        <f>VLOOKUP($Q19,'(印刷対象外)　プルダウン・基準リスト'!$F$31:$K$54,T$3,FALSE)</f>
        <v/>
      </c>
      <c r="AB19" s="50" t="str">
        <f>VLOOKUP($Q19,'(印刷対象外)　プルダウン・基準リスト'!$F$31:$K$54,U$3,FALSE)</f>
        <v/>
      </c>
    </row>
    <row r="20" spans="2:28" ht="42.75" customHeight="1">
      <c r="B20" s="16">
        <v>15</v>
      </c>
      <c r="C20" s="73"/>
      <c r="D20" s="74"/>
      <c r="E20" s="131"/>
      <c r="F20" s="34"/>
      <c r="G20" s="3"/>
      <c r="H20" s="59"/>
      <c r="I20" s="35"/>
      <c r="J20" s="60"/>
      <c r="K20" s="61"/>
      <c r="L20" s="62" t="str">
        <f t="shared" si="0"/>
        <v/>
      </c>
      <c r="M20" s="3"/>
      <c r="N20" s="39"/>
      <c r="O20" s="39"/>
      <c r="P20" s="202"/>
      <c r="Q20" s="48">
        <f>'(印刷対象外)　プルダウン・基準リスト'!F20</f>
        <v>17</v>
      </c>
      <c r="R20" s="49">
        <f>VLOOKUP($Q20,'(印刷対象外)　プルダウン・基準リスト'!$F$4:$K$27,R$3,FALSE)</f>
        <v>0</v>
      </c>
      <c r="S20" s="49">
        <f>VLOOKUP($Q20,'(印刷対象外)　プルダウン・基準リスト'!$F$4:$K$27,S$3,FALSE)</f>
        <v>10</v>
      </c>
      <c r="T20" s="49">
        <f>VLOOKUP($Q20,'(印刷対象外)　プルダウン・基準リスト'!$F$4:$K$27,T$3,FALSE)</f>
        <v>0</v>
      </c>
      <c r="U20" s="50">
        <f>VLOOKUP($Q20,'(印刷対象外)　プルダウン・基準リスト'!$F$4:$K$27,U$3,FALSE)</f>
        <v>2</v>
      </c>
      <c r="V20" s="58"/>
      <c r="W20" s="202"/>
      <c r="X20" s="48">
        <f>'(印刷対象外)　プルダウン・基準リスト'!F47</f>
        <v>17</v>
      </c>
      <c r="Y20" s="49" t="str">
        <f>VLOOKUP($Q20,'(印刷対象外)　プルダウン・基準リスト'!$F$31:$K$54,R$3,FALSE)</f>
        <v/>
      </c>
      <c r="Z20" s="49" t="str">
        <f>VLOOKUP($Q20,'(印刷対象外)　プルダウン・基準リスト'!$F$31:$K$54,S$3,FALSE)</f>
        <v/>
      </c>
      <c r="AA20" s="49" t="str">
        <f>VLOOKUP($Q20,'(印刷対象外)　プルダウン・基準リスト'!$F$31:$K$54,T$3,FALSE)</f>
        <v/>
      </c>
      <c r="AB20" s="50" t="str">
        <f>VLOOKUP($Q20,'(印刷対象外)　プルダウン・基準リスト'!$F$31:$K$54,U$3,FALSE)</f>
        <v/>
      </c>
    </row>
    <row r="21" spans="2:28" ht="42.75" customHeight="1">
      <c r="B21" s="16">
        <v>16</v>
      </c>
      <c r="C21" s="73"/>
      <c r="D21" s="74"/>
      <c r="E21" s="131"/>
      <c r="F21" s="34"/>
      <c r="G21" s="3"/>
      <c r="H21" s="59"/>
      <c r="I21" s="35"/>
      <c r="J21" s="60"/>
      <c r="K21" s="61"/>
      <c r="L21" s="62" t="str">
        <f t="shared" si="0"/>
        <v/>
      </c>
      <c r="M21" s="3"/>
      <c r="N21" s="39"/>
      <c r="O21" s="39"/>
      <c r="P21" s="202" t="s">
        <v>65</v>
      </c>
      <c r="Q21" s="48">
        <f>'(印刷対象外)　プルダウン・基準リスト'!F21</f>
        <v>18</v>
      </c>
      <c r="R21" s="49">
        <f>VLOOKUP($Q21,'(印刷対象外)　プルダウン・基準リスト'!$F$4:$K$27,R$3,FALSE)</f>
        <v>0</v>
      </c>
      <c r="S21" s="49">
        <f>VLOOKUP($Q21,'(印刷対象外)　プルダウン・基準リスト'!$F$4:$K$27,S$3,FALSE)</f>
        <v>10</v>
      </c>
      <c r="T21" s="49">
        <f>VLOOKUP($Q21,'(印刷対象外)　プルダウン・基準リスト'!$F$4:$K$27,T$3,FALSE)</f>
        <v>0</v>
      </c>
      <c r="U21" s="50">
        <f>VLOOKUP($Q21,'(印刷対象外)　プルダウン・基準リスト'!$F$4:$K$27,U$3,FALSE)</f>
        <v>4</v>
      </c>
      <c r="V21" s="58"/>
      <c r="W21" s="202" t="s">
        <v>65</v>
      </c>
      <c r="X21" s="48">
        <f>'(印刷対象外)　プルダウン・基準リスト'!F48</f>
        <v>18</v>
      </c>
      <c r="Y21" s="49" t="str">
        <f>VLOOKUP($Q21,'(印刷対象外)　プルダウン・基準リスト'!$F$31:$K$54,R$3,FALSE)</f>
        <v/>
      </c>
      <c r="Z21" s="49" t="str">
        <f>VLOOKUP($Q21,'(印刷対象外)　プルダウン・基準リスト'!$F$31:$K$54,S$3,FALSE)</f>
        <v/>
      </c>
      <c r="AA21" s="49" t="str">
        <f>VLOOKUP($Q21,'(印刷対象外)　プルダウン・基準リスト'!$F$31:$K$54,T$3,FALSE)</f>
        <v/>
      </c>
      <c r="AB21" s="50" t="str">
        <f>VLOOKUP($Q21,'(印刷対象外)　プルダウン・基準リスト'!$F$31:$K$54,U$3,FALSE)</f>
        <v/>
      </c>
    </row>
    <row r="22" spans="2:28" ht="42.75" customHeight="1">
      <c r="B22" s="16">
        <v>17</v>
      </c>
      <c r="C22" s="73"/>
      <c r="D22" s="74"/>
      <c r="E22" s="131"/>
      <c r="F22" s="34"/>
      <c r="G22" s="3"/>
      <c r="H22" s="59"/>
      <c r="I22" s="35"/>
      <c r="J22" s="60"/>
      <c r="K22" s="61"/>
      <c r="L22" s="62" t="str">
        <f t="shared" si="0"/>
        <v/>
      </c>
      <c r="M22" s="3"/>
      <c r="N22" s="39"/>
      <c r="O22" s="39"/>
      <c r="P22" s="202"/>
      <c r="Q22" s="48">
        <f>'(印刷対象外)　プルダウン・基準リスト'!F22</f>
        <v>19</v>
      </c>
      <c r="R22" s="49">
        <f>VLOOKUP($Q22,'(印刷対象外)　プルダウン・基準リスト'!$F$4:$K$27,R$3,FALSE)</f>
        <v>0</v>
      </c>
      <c r="S22" s="49">
        <f>VLOOKUP($Q22,'(印刷対象外)　プルダウン・基準リスト'!$F$4:$K$27,S$3,FALSE)</f>
        <v>10</v>
      </c>
      <c r="T22" s="49">
        <f>VLOOKUP($Q22,'(印刷対象外)　プルダウン・基準リスト'!$F$4:$K$27,T$3,FALSE)</f>
        <v>0</v>
      </c>
      <c r="U22" s="50">
        <f>VLOOKUP($Q22,'(印刷対象外)　プルダウン・基準リスト'!$F$4:$K$27,U$3,FALSE)</f>
        <v>4</v>
      </c>
      <c r="V22" s="58"/>
      <c r="W22" s="202"/>
      <c r="X22" s="48">
        <f>'(印刷対象外)　プルダウン・基準リスト'!F49</f>
        <v>19</v>
      </c>
      <c r="Y22" s="49" t="str">
        <f>VLOOKUP($Q22,'(印刷対象外)　プルダウン・基準リスト'!$F$31:$K$54,R$3,FALSE)</f>
        <v/>
      </c>
      <c r="Z22" s="49" t="str">
        <f>VLOOKUP($Q22,'(印刷対象外)　プルダウン・基準リスト'!$F$31:$K$54,S$3,FALSE)</f>
        <v/>
      </c>
      <c r="AA22" s="49" t="str">
        <f>VLOOKUP($Q22,'(印刷対象外)　プルダウン・基準リスト'!$F$31:$K$54,T$3,FALSE)</f>
        <v/>
      </c>
      <c r="AB22" s="50" t="str">
        <f>VLOOKUP($Q22,'(印刷対象外)　プルダウン・基準リスト'!$F$31:$K$54,U$3,FALSE)</f>
        <v/>
      </c>
    </row>
    <row r="23" spans="2:28" ht="42.75" customHeight="1">
      <c r="B23" s="16">
        <v>18</v>
      </c>
      <c r="C23" s="73"/>
      <c r="D23" s="74"/>
      <c r="E23" s="131"/>
      <c r="F23" s="34"/>
      <c r="G23" s="3"/>
      <c r="H23" s="59"/>
      <c r="I23" s="35"/>
      <c r="J23" s="60"/>
      <c r="K23" s="61"/>
      <c r="L23" s="62" t="str">
        <f t="shared" si="0"/>
        <v/>
      </c>
      <c r="M23" s="3"/>
      <c r="N23" s="39"/>
      <c r="O23" s="39"/>
      <c r="P23" s="202" t="s">
        <v>66</v>
      </c>
      <c r="Q23" s="48">
        <f>'(印刷対象外)　プルダウン・基準リスト'!F23</f>
        <v>20</v>
      </c>
      <c r="R23" s="49">
        <f>VLOOKUP($Q23,'(印刷対象外)　プルダウン・基準リスト'!$F$4:$K$27,R$3,FALSE)</f>
        <v>0</v>
      </c>
      <c r="S23" s="49">
        <f>VLOOKUP($Q23,'(印刷対象外)　プルダウン・基準リスト'!$F$4:$K$27,S$3,FALSE)</f>
        <v>10</v>
      </c>
      <c r="T23" s="49">
        <f>VLOOKUP($Q23,'(印刷対象外)　プルダウン・基準リスト'!$F$4:$K$27,T$3,FALSE)</f>
        <v>0</v>
      </c>
      <c r="U23" s="50">
        <f>VLOOKUP($Q23,'(印刷対象外)　プルダウン・基準リスト'!$F$4:$K$27,U$3,FALSE)</f>
        <v>2</v>
      </c>
      <c r="V23" s="58"/>
      <c r="W23" s="202" t="s">
        <v>66</v>
      </c>
      <c r="X23" s="48">
        <f>'(印刷対象外)　プルダウン・基準リスト'!F50</f>
        <v>20</v>
      </c>
      <c r="Y23" s="49" t="str">
        <f>VLOOKUP($Q23,'(印刷対象外)　プルダウン・基準リスト'!$F$31:$K$54,R$3,FALSE)</f>
        <v/>
      </c>
      <c r="Z23" s="49" t="str">
        <f>VLOOKUP($Q23,'(印刷対象外)　プルダウン・基準リスト'!$F$31:$K$54,S$3,FALSE)</f>
        <v/>
      </c>
      <c r="AA23" s="49" t="str">
        <f>VLOOKUP($Q23,'(印刷対象外)　プルダウン・基準リスト'!$F$31:$K$54,T$3,FALSE)</f>
        <v/>
      </c>
      <c r="AB23" s="50" t="str">
        <f>VLOOKUP($Q23,'(印刷対象外)　プルダウン・基準リスト'!$F$31:$K$54,U$3,FALSE)</f>
        <v/>
      </c>
    </row>
    <row r="24" spans="2:28" ht="42.75" customHeight="1">
      <c r="B24" s="16">
        <v>19</v>
      </c>
      <c r="C24" s="17"/>
      <c r="D24" s="75"/>
      <c r="E24" s="131"/>
      <c r="F24" s="34"/>
      <c r="G24" s="3"/>
      <c r="H24" s="59"/>
      <c r="I24" s="35"/>
      <c r="J24" s="60"/>
      <c r="K24" s="61"/>
      <c r="L24" s="62" t="str">
        <f t="shared" si="0"/>
        <v/>
      </c>
      <c r="M24" s="3"/>
      <c r="N24" s="39"/>
      <c r="O24" s="39"/>
      <c r="P24" s="202"/>
      <c r="Q24" s="48">
        <f>'(印刷対象外)　プルダウン・基準リスト'!F24</f>
        <v>21</v>
      </c>
      <c r="R24" s="49">
        <f>VLOOKUP($Q24,'(印刷対象外)　プルダウン・基準リスト'!$F$4:$K$27,R$3,FALSE)</f>
        <v>0</v>
      </c>
      <c r="S24" s="49">
        <f>VLOOKUP($Q24,'(印刷対象外)　プルダウン・基準リスト'!$F$4:$K$27,S$3,FALSE)</f>
        <v>10</v>
      </c>
      <c r="T24" s="49">
        <f>VLOOKUP($Q24,'(印刷対象外)　プルダウン・基準リスト'!$F$4:$K$27,T$3,FALSE)</f>
        <v>0</v>
      </c>
      <c r="U24" s="50">
        <f>VLOOKUP($Q24,'(印刷対象外)　プルダウン・基準リスト'!$F$4:$K$27,U$3,FALSE)</f>
        <v>2</v>
      </c>
      <c r="V24" s="58"/>
      <c r="W24" s="202"/>
      <c r="X24" s="48">
        <f>'(印刷対象外)　プルダウン・基準リスト'!F51</f>
        <v>21</v>
      </c>
      <c r="Y24" s="49" t="str">
        <f>VLOOKUP($Q24,'(印刷対象外)　プルダウン・基準リスト'!$F$31:$K$54,R$3,FALSE)</f>
        <v/>
      </c>
      <c r="Z24" s="49" t="str">
        <f>VLOOKUP($Q24,'(印刷対象外)　プルダウン・基準リスト'!$F$31:$K$54,S$3,FALSE)</f>
        <v/>
      </c>
      <c r="AA24" s="49" t="str">
        <f>VLOOKUP($Q24,'(印刷対象外)　プルダウン・基準リスト'!$F$31:$K$54,T$3,FALSE)</f>
        <v/>
      </c>
      <c r="AB24" s="50" t="str">
        <f>VLOOKUP($Q24,'(印刷対象外)　プルダウン・基準リスト'!$F$31:$K$54,U$3,FALSE)</f>
        <v/>
      </c>
    </row>
    <row r="25" spans="2:28" ht="42.75" customHeight="1">
      <c r="B25" s="16">
        <v>20</v>
      </c>
      <c r="C25" s="18"/>
      <c r="D25" s="4"/>
      <c r="E25" s="131"/>
      <c r="F25" s="34"/>
      <c r="G25" s="3"/>
      <c r="H25" s="59"/>
      <c r="I25" s="35"/>
      <c r="J25" s="60"/>
      <c r="K25" s="61"/>
      <c r="L25" s="62" t="str">
        <f t="shared" si="0"/>
        <v/>
      </c>
      <c r="M25" s="3"/>
      <c r="N25" s="39"/>
      <c r="O25" s="39"/>
      <c r="P25" s="57" t="s">
        <v>41</v>
      </c>
      <c r="Q25" s="48">
        <f>'(印刷対象外)　プルダウン・基準リスト'!F25</f>
        <v>22</v>
      </c>
      <c r="R25" s="49">
        <f>VLOOKUP($Q25,'(印刷対象外)　プルダウン・基準リスト'!$F$4:$K$27,R$3,FALSE)</f>
        <v>0</v>
      </c>
      <c r="S25" s="49">
        <f>VLOOKUP($Q25,'(印刷対象外)　プルダウン・基準リスト'!$F$4:$K$27,S$3,FALSE)</f>
        <v>10</v>
      </c>
      <c r="T25" s="49">
        <f>VLOOKUP($Q25,'(印刷対象外)　プルダウン・基準リスト'!$F$4:$K$27,T$3,FALSE)</f>
        <v>4</v>
      </c>
      <c r="U25" s="50">
        <f>VLOOKUP($Q25,'(印刷対象外)　プルダウン・基準リスト'!$F$4:$K$27,U$3,FALSE)</f>
        <v>14</v>
      </c>
      <c r="V25" s="58"/>
      <c r="W25" s="57" t="s">
        <v>41</v>
      </c>
      <c r="X25" s="48">
        <f>'(印刷対象外)　プルダウン・基準リスト'!F52</f>
        <v>22</v>
      </c>
      <c r="Y25" s="49" t="str">
        <f>VLOOKUP($Q25,'(印刷対象外)　プルダウン・基準リスト'!$F$31:$K$54,R$3,FALSE)</f>
        <v/>
      </c>
      <c r="Z25" s="49" t="str">
        <f>VLOOKUP($Q25,'(印刷対象外)　プルダウン・基準リスト'!$F$31:$K$54,S$3,FALSE)</f>
        <v/>
      </c>
      <c r="AA25" s="49" t="str">
        <f>VLOOKUP($Q25,'(印刷対象外)　プルダウン・基準リスト'!$F$31:$K$54,T$3,FALSE)</f>
        <v/>
      </c>
      <c r="AB25" s="50" t="str">
        <f>VLOOKUP($Q25,'(印刷対象外)　プルダウン・基準リスト'!$F$31:$K$54,U$3,FALSE)</f>
        <v/>
      </c>
    </row>
    <row r="26" spans="2:28" ht="42.75" customHeight="1">
      <c r="B26" s="16">
        <v>21</v>
      </c>
      <c r="C26" s="17"/>
      <c r="D26" s="74"/>
      <c r="E26" s="131"/>
      <c r="F26" s="34"/>
      <c r="G26" s="3"/>
      <c r="H26" s="59"/>
      <c r="I26" s="35"/>
      <c r="J26" s="60"/>
      <c r="K26" s="61"/>
      <c r="L26" s="62" t="str">
        <f t="shared" si="0"/>
        <v/>
      </c>
      <c r="M26" s="3"/>
      <c r="N26" s="39"/>
      <c r="O26" s="39"/>
      <c r="P26" s="57" t="s">
        <v>42</v>
      </c>
      <c r="Q26" s="48">
        <f>'(印刷対象外)　プルダウン・基準リスト'!F26</f>
        <v>23</v>
      </c>
      <c r="R26" s="49">
        <f>VLOOKUP($Q26,'(印刷対象外)　プルダウン・基準リスト'!$F$4:$K$27,R$3,FALSE)</f>
        <v>0</v>
      </c>
      <c r="S26" s="49">
        <f>VLOOKUP($Q26,'(印刷対象外)　プルダウン・基準リスト'!$F$4:$K$27,S$3,FALSE)</f>
        <v>10</v>
      </c>
      <c r="T26" s="49">
        <f>VLOOKUP($Q26,'(印刷対象外)　プルダウン・基準リスト'!$F$4:$K$27,T$3,FALSE)</f>
        <v>6</v>
      </c>
      <c r="U26" s="50">
        <f>VLOOKUP($Q26,'(印刷対象外)　プルダウン・基準リスト'!$F$4:$K$27,U$3,FALSE)</f>
        <v>14</v>
      </c>
      <c r="V26" s="58"/>
      <c r="W26" s="57" t="s">
        <v>42</v>
      </c>
      <c r="X26" s="48">
        <f>'(印刷対象外)　プルダウン・基準リスト'!F53</f>
        <v>23</v>
      </c>
      <c r="Y26" s="49" t="str">
        <f>VLOOKUP($Q26,'(印刷対象外)　プルダウン・基準リスト'!$F$31:$K$54,R$3,FALSE)</f>
        <v/>
      </c>
      <c r="Z26" s="49" t="str">
        <f>VLOOKUP($Q26,'(印刷対象外)　プルダウン・基準リスト'!$F$31:$K$54,S$3,FALSE)</f>
        <v/>
      </c>
      <c r="AA26" s="49" t="str">
        <f>VLOOKUP($Q26,'(印刷対象外)　プルダウン・基準リスト'!$F$31:$K$54,T$3,FALSE)</f>
        <v/>
      </c>
      <c r="AB26" s="50" t="str">
        <f>VLOOKUP($Q26,'(印刷対象外)　プルダウン・基準リスト'!$F$31:$K$54,U$3,FALSE)</f>
        <v/>
      </c>
    </row>
    <row r="27" spans="2:28" ht="42.75" customHeight="1" thickBot="1">
      <c r="B27" s="16">
        <v>22</v>
      </c>
      <c r="C27" s="17"/>
      <c r="D27" s="74"/>
      <c r="E27" s="131"/>
      <c r="F27" s="34"/>
      <c r="G27" s="3"/>
      <c r="H27" s="59"/>
      <c r="I27" s="35"/>
      <c r="J27" s="60"/>
      <c r="K27" s="61"/>
      <c r="L27" s="62" t="str">
        <f t="shared" si="0"/>
        <v/>
      </c>
      <c r="M27" s="3"/>
      <c r="N27" s="39"/>
      <c r="O27" s="39"/>
      <c r="P27" s="57" t="s">
        <v>43</v>
      </c>
      <c r="Q27" s="54">
        <f>'(印刷対象外)　プルダウン・基準リスト'!F27</f>
        <v>24</v>
      </c>
      <c r="R27" s="51">
        <f>VLOOKUP($Q27,'(印刷対象外)　プルダウン・基準リスト'!$F$4:$K$27,R$3,FALSE)</f>
        <v>0</v>
      </c>
      <c r="S27" s="51">
        <f>VLOOKUP($Q27,'(印刷対象外)　プルダウン・基準リスト'!$F$4:$K$27,S$3,FALSE)</f>
        <v>10</v>
      </c>
      <c r="T27" s="51">
        <f>VLOOKUP($Q27,'(印刷対象外)　プルダウン・基準リスト'!$F$4:$K$27,T$3,FALSE)</f>
        <v>2</v>
      </c>
      <c r="U27" s="52">
        <f>VLOOKUP($Q27,'(印刷対象外)　プルダウン・基準リスト'!$F$4:$K$27,U$3,FALSE)</f>
        <v>14</v>
      </c>
      <c r="V27" s="58"/>
      <c r="W27" s="57" t="s">
        <v>43</v>
      </c>
      <c r="X27" s="54">
        <f>'(印刷対象外)　プルダウン・基準リスト'!F54</f>
        <v>24</v>
      </c>
      <c r="Y27" s="51" t="str">
        <f>VLOOKUP($Q27,'(印刷対象外)　プルダウン・基準リスト'!$F$31:$K$54,R$3,FALSE)</f>
        <v/>
      </c>
      <c r="Z27" s="51" t="str">
        <f>VLOOKUP($Q27,'(印刷対象外)　プルダウン・基準リスト'!$F$31:$K$54,S$3,FALSE)</f>
        <v/>
      </c>
      <c r="AA27" s="51" t="str">
        <f>VLOOKUP($Q27,'(印刷対象外)　プルダウン・基準リスト'!$F$31:$K$54,T$3,FALSE)</f>
        <v/>
      </c>
      <c r="AB27" s="52" t="str">
        <f>VLOOKUP($Q27,'(印刷対象外)　プルダウン・基準リスト'!$F$31:$K$54,U$3,FALSE)</f>
        <v/>
      </c>
    </row>
    <row r="28" spans="2:28" ht="42.75" customHeight="1">
      <c r="B28" s="16">
        <v>23</v>
      </c>
      <c r="C28" s="17"/>
      <c r="D28" s="74"/>
      <c r="E28" s="131"/>
      <c r="F28" s="34"/>
      <c r="G28" s="3"/>
      <c r="H28" s="59"/>
      <c r="I28" s="35"/>
      <c r="J28" s="60"/>
      <c r="K28" s="61"/>
      <c r="L28" s="62" t="str">
        <f t="shared" si="0"/>
        <v/>
      </c>
      <c r="M28" s="3"/>
      <c r="N28" s="39"/>
      <c r="O28" s="189" t="s">
        <v>91</v>
      </c>
      <c r="P28" s="189"/>
      <c r="Q28" s="189"/>
      <c r="R28" s="189"/>
      <c r="S28" s="189"/>
      <c r="V28" s="58"/>
      <c r="W28" s="58"/>
      <c r="X28" s="58"/>
      <c r="Y28" s="58"/>
    </row>
    <row r="29" spans="2:28" ht="42.75" customHeight="1">
      <c r="B29" s="16">
        <v>24</v>
      </c>
      <c r="C29" s="17"/>
      <c r="D29" s="74"/>
      <c r="E29" s="131"/>
      <c r="F29" s="34"/>
      <c r="G29" s="3"/>
      <c r="H29" s="59"/>
      <c r="I29" s="35"/>
      <c r="J29" s="60"/>
      <c r="K29" s="61"/>
      <c r="L29" s="62" t="str">
        <f t="shared" si="0"/>
        <v/>
      </c>
      <c r="M29" s="3"/>
      <c r="N29" s="39"/>
      <c r="O29" s="189"/>
      <c r="P29" s="189"/>
      <c r="Q29" s="189"/>
      <c r="R29" s="189"/>
      <c r="S29" s="189"/>
      <c r="V29" s="58"/>
    </row>
    <row r="30" spans="2:28" ht="42.75" customHeight="1">
      <c r="B30" s="16">
        <v>25</v>
      </c>
      <c r="C30" s="17"/>
      <c r="D30" s="75"/>
      <c r="E30" s="131"/>
      <c r="F30" s="34"/>
      <c r="G30" s="3"/>
      <c r="H30" s="59"/>
      <c r="I30" s="35"/>
      <c r="J30" s="60"/>
      <c r="K30" s="61"/>
      <c r="L30" s="62" t="str">
        <f t="shared" si="0"/>
        <v/>
      </c>
      <c r="M30" s="3"/>
      <c r="N30" s="39"/>
      <c r="O30" s="189"/>
      <c r="P30" s="189"/>
      <c r="Q30" s="189"/>
      <c r="R30" s="189"/>
      <c r="S30" s="189"/>
      <c r="V30" s="58"/>
    </row>
    <row r="31" spans="2:28" ht="42.75" customHeight="1">
      <c r="B31" s="16">
        <v>26</v>
      </c>
      <c r="C31" s="17"/>
      <c r="D31" s="74"/>
      <c r="E31" s="131"/>
      <c r="F31" s="34"/>
      <c r="G31" s="3"/>
      <c r="H31" s="59"/>
      <c r="I31" s="35"/>
      <c r="J31" s="60"/>
      <c r="K31" s="61"/>
      <c r="L31" s="62" t="str">
        <f t="shared" si="0"/>
        <v/>
      </c>
      <c r="M31" s="3"/>
      <c r="N31" s="39"/>
      <c r="O31" s="189"/>
      <c r="P31" s="189"/>
      <c r="Q31" s="189"/>
      <c r="R31" s="189"/>
      <c r="S31" s="189"/>
      <c r="V31" s="58"/>
    </row>
    <row r="32" spans="2:28" ht="42.75" customHeight="1">
      <c r="B32" s="16">
        <v>27</v>
      </c>
      <c r="C32" s="17"/>
      <c r="D32" s="75"/>
      <c r="E32" s="131"/>
      <c r="F32" s="34"/>
      <c r="G32" s="3"/>
      <c r="H32" s="59"/>
      <c r="I32" s="35"/>
      <c r="J32" s="60"/>
      <c r="K32" s="61"/>
      <c r="L32" s="62" t="str">
        <f t="shared" si="0"/>
        <v/>
      </c>
      <c r="M32" s="3"/>
      <c r="N32" s="39"/>
      <c r="O32" s="39"/>
      <c r="V32" s="58"/>
    </row>
    <row r="33" spans="2:25" ht="42.75" customHeight="1">
      <c r="B33" s="16">
        <v>28</v>
      </c>
      <c r="C33" s="17"/>
      <c r="D33" s="75"/>
      <c r="E33" s="131"/>
      <c r="F33" s="34"/>
      <c r="G33" s="3"/>
      <c r="H33" s="59"/>
      <c r="I33" s="35"/>
      <c r="J33" s="60"/>
      <c r="K33" s="61"/>
      <c r="L33" s="62" t="str">
        <f t="shared" si="0"/>
        <v/>
      </c>
      <c r="M33" s="3"/>
      <c r="N33" s="39"/>
      <c r="O33" s="39"/>
      <c r="V33" s="58"/>
      <c r="W33" s="58"/>
      <c r="X33" s="58"/>
      <c r="Y33" s="58"/>
    </row>
    <row r="34" spans="2:25" ht="42.75" customHeight="1">
      <c r="B34" s="16">
        <v>29</v>
      </c>
      <c r="C34" s="17"/>
      <c r="D34" s="75"/>
      <c r="E34" s="131"/>
      <c r="F34" s="34"/>
      <c r="G34" s="3"/>
      <c r="H34" s="59"/>
      <c r="I34" s="35"/>
      <c r="J34" s="60"/>
      <c r="K34" s="61"/>
      <c r="L34" s="62" t="str">
        <f t="shared" si="0"/>
        <v/>
      </c>
      <c r="M34" s="3"/>
      <c r="N34" s="39"/>
      <c r="O34" s="39"/>
      <c r="V34" s="58"/>
      <c r="W34" s="58"/>
      <c r="X34" s="58"/>
      <c r="Y34" s="58"/>
    </row>
    <row r="35" spans="2:25" ht="42.75" customHeight="1">
      <c r="B35" s="16">
        <v>30</v>
      </c>
      <c r="C35" s="18"/>
      <c r="D35" s="4"/>
      <c r="E35" s="131"/>
      <c r="F35" s="34"/>
      <c r="G35" s="3"/>
      <c r="H35" s="59"/>
      <c r="I35" s="35"/>
      <c r="J35" s="60"/>
      <c r="K35" s="61"/>
      <c r="L35" s="62" t="str">
        <f t="shared" si="0"/>
        <v/>
      </c>
      <c r="M35" s="3"/>
      <c r="N35" s="39"/>
      <c r="V35" s="58"/>
      <c r="W35" s="58"/>
      <c r="X35" s="58"/>
      <c r="Y35" s="58"/>
    </row>
    <row r="36" spans="2:25" ht="42.75" customHeight="1">
      <c r="B36" s="16">
        <v>31</v>
      </c>
      <c r="C36" s="18"/>
      <c r="D36" s="4"/>
      <c r="E36" s="131"/>
      <c r="F36" s="34"/>
      <c r="G36" s="3"/>
      <c r="H36" s="59"/>
      <c r="I36" s="35"/>
      <c r="J36" s="60"/>
      <c r="K36" s="61"/>
      <c r="L36" s="62" t="str">
        <f t="shared" si="0"/>
        <v/>
      </c>
      <c r="M36" s="3"/>
      <c r="V36" s="58"/>
      <c r="W36" s="58"/>
      <c r="X36" s="58"/>
      <c r="Y36" s="58"/>
    </row>
    <row r="37" spans="2:25" ht="42.75" customHeight="1">
      <c r="B37" s="16">
        <v>32</v>
      </c>
      <c r="C37" s="18"/>
      <c r="D37" s="4"/>
      <c r="E37" s="131"/>
      <c r="F37" s="34"/>
      <c r="G37" s="3"/>
      <c r="H37" s="59"/>
      <c r="I37" s="35"/>
      <c r="J37" s="60"/>
      <c r="K37" s="61"/>
      <c r="L37" s="62" t="str">
        <f t="shared" si="0"/>
        <v/>
      </c>
      <c r="M37" s="3"/>
      <c r="V37" s="58"/>
      <c r="W37" s="58"/>
      <c r="X37" s="58"/>
      <c r="Y37" s="58"/>
    </row>
    <row r="38" spans="2:25" ht="42.75" customHeight="1">
      <c r="B38" s="16">
        <v>33</v>
      </c>
      <c r="C38" s="18"/>
      <c r="D38" s="4"/>
      <c r="E38" s="131"/>
      <c r="F38" s="34"/>
      <c r="G38" s="3"/>
      <c r="H38" s="59"/>
      <c r="I38" s="35"/>
      <c r="J38" s="60"/>
      <c r="K38" s="61"/>
      <c r="L38" s="62" t="str">
        <f t="shared" ref="L38:L69" si="1">IF(OR($I38="",$J38=""),"",
IF(AND($E38="屋根",OR($E$3="基本基準１（住宅地）",$E$3="目黒川沿川")),
IF(OR(AND($H38&gt;=0,$I38="R"),AND($H38&gt;=0,$H38&lt;5,$I38="YR")),IF(OR(AND($R$19&lt;=$J38,$J38&lt;$S$19,$K38&lt;=$U$19),AND($R$20&lt;=$J38,$J38&lt;=$S$20,$K38&lt;=$U$20)),"基本色","使用不可"),
IF(OR(AND($H38&gt;=5,$I38="YR"),AND($H38&lt;=5,$I38="Y")),IF(OR(AND($R$21&lt;=$J38,$J38&lt;$S$21,$K38&lt;=$U$21),AND($R$22&lt;=$J38,$J38&lt;=$S$22,$K38&lt;=$U$22)),"基本色","使用不可"),
IF(OR(AND($R$23&lt;=$J38,$J38&lt;$S$23,$K38&lt;=$U$23),AND($R$24&lt;=$J38,$J38&lt;=$S$24,$K38&lt;=$U$24)),"基本色","使用不可"))),
IF(AND($F38="超",OR($E$3="目黒川沿川",$E$3="山手通り沿道特定区域",$E$3="目黒通り沿道 + 基本基準１（住宅地）",$E$3="目黒通り沿道 + 基本基準２又は３（住工混在地・商業地）")),
IF(OR(AND($H38&gt;=0,$I38="R"),AND($H38&gt;=0,$H38&lt;5,$I38="YR")),IF(OR(AND($Y$4&lt;=$J38,$J38&lt;$Z$4,$K38&lt;=$AB$4),AND($Y$5&lt;=$J38,$J38&lt;=$Z$5,$K38&lt;=$AB$5)),"基本色",IF(OR(AND($Y$10&lt;=$J38,$J38&lt;=$Z$10,$AA$10&lt;=$K38,$K38&lt;=$AB$10),AND($Y$11&lt;=$J38,$J38&lt;=$Z$11,$AA$11&lt;=$K38,$K38&lt;=$AB$11),AND($Y$12&lt;=$J38,$J38&lt;=$Z$12,$AA$12&lt;=$K38,$K38&lt;=$AB$12)),IF($E$3="目黒川沿川","使用不可","強調色"),IF($E$3="目黒川沿川","使用不可","アクセント色"))),
IF(OR(AND($H38&gt;=5,$I38="YR"),AND($H38&lt;=5,$I38="Y")),IF(OR(AND($Y$6&lt;=$J38,$J38&lt;$Z$6,$K38&lt;=$AB$6),AND($Y$7&lt;=$J38,$J38&lt;=$Z$7,$K38&lt;=$AB$7)),"基本色",IF(OR(AND($Y$13&lt;=$J38,$J38&lt;=$Z$13,$AA$13&lt;=$K38,$K38&lt;=$AB$13),AND($Y$14&lt;=$J38,$J38&lt;=$Z$14,$AA$14&lt;=$K38,$K38&lt;=$AB$14),AND($Y$15&lt;=$J38,$J38&lt;=$Z$15,$AA$15&lt;=$K38,$K38&lt;=$AB$15)),IF($E$3="目黒川沿川","使用不可","強調色"),IF($E$3="目黒川沿川","使用不可","アクセント色"))),IF(OR(AND($Y$8&lt;=$J38,$J38&lt;$Z$8,$K38&lt;=$AB$8),AND($Y$9&lt;=$J38,$J38&lt;=$Z$9,$K38&lt;=$AB$9)),"基本色",IF(OR(AND($Y$16&lt;=$J38,$J38&lt;=$Z$16,$AA$16&lt;=$K38,$K38&lt;=$AB$16),AND($Y$17&lt;=$J38,$J38&lt;=$Z$17,$AA$17&lt;=$K38,$K38&lt;=$AB$17),AND($Y$18&lt;=$J38,$J38&lt;=$Z$18,$AA$18&lt;=$K38,$K38&lt;=$AB$18)),IF($E$3="目黒川沿川","使用不可","強調色"),IF($E$3="目黒川沿川","使用不可","アクセント色"))))),
IF(OR(AND($H38&gt;=0,$I38="R"),AND($H38&gt;=0,$H38&lt;5,$I38="YR")),IF(OR(AND($R$4&lt;=$J38,$J38&lt;$S$4,$K38&lt;=$U$4),AND($R$5&lt;=$J38,$J38&lt;=$S$5,$K38&lt;=$U$5)),"基本色",IF(OR(AND($R$10&lt;=$J38,$J38&lt;=$S$10,$T$10&lt;=$K38,$K38&lt;=$U$10),AND($R$11&lt;=$J38,$J38&lt;=$S$11,$T$11&lt;=$K38,$K38&lt;=$U$11),AND($R$12&lt;=$J38,$J38&lt;=$S$12,$T$12&lt;=$K38,$K38&lt;=$U$12)),"強調色","アクセント色")),
IF(OR(AND($H38&gt;=5,$I38="YR"),AND($H38&lt;=5,$I38="Y")),IF(OR(AND($R$6&lt;=$J38,$J38&lt;$S$6,$K38&lt;=$U$6),AND($R$7&lt;=$J38,$J38&lt;=$S$7,$K38&lt;=$U$7)),"基本色",IF(OR(AND($R$13&lt;=$J38,$J38&lt;=$S$13,$T$13&lt;=$K38,$K38&lt;=$U$13),AND($R$14&lt;=$J38,$J38&lt;=$S$14,$T$14&lt;=$K38,$K38&lt;=$U$14),AND($R$15&lt;=$J38,$J38&lt;=$S$15,$T$15&lt;=$K38,$K38&lt;=$U$15)),"強調色","アクセント色")),
IF(OR(AND($R$8&lt;=$J38,$J38&lt;$S$8,$K38&lt;=$U$8),AND($R$9&lt;=$J38,$J38&lt;=$S$9,$K38&lt;=$U$9)),"基本色",IF(OR(AND($R$16&lt;=$J38,$J38&lt;=$S$16,$T$16&lt;=$K38,$K38&lt;=$U$16),AND($R$17&lt;=$J38,$J38&lt;=$S$17,$T$17&lt;=$K38,$K38&lt;=$U$17),AND($R$18&lt;=$J38,$J38&lt;=$S$18,$T$18&lt;=$K38,$K38&lt;=$U$18)),"強調色","アクセント色")))))))</f>
        <v/>
      </c>
      <c r="M38" s="3"/>
      <c r="V38" s="58"/>
      <c r="W38" s="58"/>
      <c r="X38" s="58"/>
      <c r="Y38" s="58"/>
    </row>
    <row r="39" spans="2:25" ht="42.75" customHeight="1">
      <c r="B39" s="16">
        <v>34</v>
      </c>
      <c r="C39" s="18"/>
      <c r="D39" s="4"/>
      <c r="E39" s="131"/>
      <c r="F39" s="34"/>
      <c r="G39" s="3"/>
      <c r="H39" s="59"/>
      <c r="I39" s="35"/>
      <c r="J39" s="60"/>
      <c r="K39" s="61"/>
      <c r="L39" s="62" t="str">
        <f t="shared" si="1"/>
        <v/>
      </c>
      <c r="M39" s="3"/>
      <c r="O39" s="66"/>
      <c r="P39" s="66"/>
      <c r="Q39" s="66"/>
      <c r="V39" s="58"/>
      <c r="W39" s="58"/>
      <c r="X39" s="58"/>
      <c r="Y39" s="58"/>
    </row>
    <row r="40" spans="2:25" ht="42.75" customHeight="1">
      <c r="B40" s="16">
        <v>35</v>
      </c>
      <c r="C40" s="18"/>
      <c r="D40" s="4"/>
      <c r="E40" s="131"/>
      <c r="F40" s="34"/>
      <c r="G40" s="3"/>
      <c r="H40" s="59"/>
      <c r="I40" s="35"/>
      <c r="J40" s="60"/>
      <c r="K40" s="61"/>
      <c r="L40" s="62" t="str">
        <f t="shared" si="1"/>
        <v/>
      </c>
      <c r="M40" s="3"/>
      <c r="O40" s="66"/>
      <c r="P40" s="66"/>
      <c r="Q40" s="66"/>
      <c r="V40" s="58"/>
      <c r="W40" s="58"/>
      <c r="X40" s="58"/>
      <c r="Y40" s="58"/>
    </row>
    <row r="41" spans="2:25" ht="42.75" customHeight="1">
      <c r="B41" s="16">
        <v>36</v>
      </c>
      <c r="C41" s="18"/>
      <c r="D41" s="4"/>
      <c r="E41" s="131"/>
      <c r="F41" s="34"/>
      <c r="G41" s="3"/>
      <c r="H41" s="59"/>
      <c r="I41" s="35"/>
      <c r="J41" s="60"/>
      <c r="K41" s="61"/>
      <c r="L41" s="62" t="str">
        <f t="shared" si="1"/>
        <v/>
      </c>
      <c r="M41" s="3"/>
      <c r="O41" s="39"/>
      <c r="V41" s="58"/>
      <c r="W41" s="58"/>
      <c r="X41" s="58"/>
      <c r="Y41" s="58"/>
    </row>
    <row r="42" spans="2:25" ht="42.75" customHeight="1">
      <c r="B42" s="16">
        <v>37</v>
      </c>
      <c r="C42" s="18"/>
      <c r="D42" s="4"/>
      <c r="E42" s="131"/>
      <c r="F42" s="34"/>
      <c r="G42" s="3"/>
      <c r="H42" s="59"/>
      <c r="I42" s="35"/>
      <c r="J42" s="60"/>
      <c r="K42" s="61"/>
      <c r="L42" s="62" t="str">
        <f t="shared" si="1"/>
        <v/>
      </c>
      <c r="M42" s="3"/>
      <c r="V42" s="58"/>
      <c r="W42" s="58"/>
      <c r="X42" s="58"/>
      <c r="Y42" s="58"/>
    </row>
    <row r="43" spans="2:25" ht="42.75" customHeight="1">
      <c r="B43" s="16">
        <v>38</v>
      </c>
      <c r="C43" s="18"/>
      <c r="D43" s="4"/>
      <c r="E43" s="131"/>
      <c r="F43" s="34"/>
      <c r="G43" s="3"/>
      <c r="H43" s="59"/>
      <c r="I43" s="35"/>
      <c r="J43" s="60"/>
      <c r="K43" s="61"/>
      <c r="L43" s="62" t="str">
        <f t="shared" si="1"/>
        <v/>
      </c>
      <c r="M43" s="3"/>
      <c r="V43" s="58"/>
      <c r="W43" s="58"/>
      <c r="X43" s="58"/>
      <c r="Y43" s="58"/>
    </row>
    <row r="44" spans="2:25" ht="42.75" customHeight="1">
      <c r="B44" s="16">
        <v>39</v>
      </c>
      <c r="C44" s="18"/>
      <c r="D44" s="4"/>
      <c r="E44" s="131"/>
      <c r="F44" s="34"/>
      <c r="G44" s="3"/>
      <c r="H44" s="59"/>
      <c r="I44" s="35"/>
      <c r="J44" s="60"/>
      <c r="K44" s="61"/>
      <c r="L44" s="62" t="str">
        <f t="shared" si="1"/>
        <v/>
      </c>
      <c r="M44" s="3"/>
      <c r="V44" s="58"/>
      <c r="W44" s="58"/>
      <c r="X44" s="58"/>
      <c r="Y44" s="58"/>
    </row>
    <row r="45" spans="2:25" ht="42.75" customHeight="1">
      <c r="B45" s="16">
        <v>40</v>
      </c>
      <c r="C45" s="18"/>
      <c r="D45" s="4"/>
      <c r="E45" s="131"/>
      <c r="F45" s="34"/>
      <c r="G45" s="3"/>
      <c r="H45" s="59"/>
      <c r="I45" s="35"/>
      <c r="J45" s="60"/>
      <c r="K45" s="61"/>
      <c r="L45" s="62" t="str">
        <f t="shared" si="1"/>
        <v/>
      </c>
      <c r="M45" s="3"/>
      <c r="V45" s="58"/>
      <c r="W45" s="58"/>
      <c r="X45" s="58"/>
      <c r="Y45" s="58"/>
    </row>
    <row r="46" spans="2:25" ht="42.75" customHeight="1">
      <c r="B46" s="16">
        <v>41</v>
      </c>
      <c r="C46" s="18"/>
      <c r="D46" s="4"/>
      <c r="E46" s="131"/>
      <c r="F46" s="34"/>
      <c r="G46" s="3"/>
      <c r="H46" s="59"/>
      <c r="I46" s="35"/>
      <c r="J46" s="60"/>
      <c r="K46" s="61"/>
      <c r="L46" s="62" t="str">
        <f t="shared" si="1"/>
        <v/>
      </c>
      <c r="M46" s="3"/>
      <c r="V46" s="58"/>
      <c r="W46" s="58"/>
      <c r="X46" s="58"/>
      <c r="Y46" s="58"/>
    </row>
    <row r="47" spans="2:25" ht="42.75" customHeight="1">
      <c r="B47" s="16">
        <v>42</v>
      </c>
      <c r="C47" s="18"/>
      <c r="D47" s="4"/>
      <c r="E47" s="131"/>
      <c r="F47" s="34"/>
      <c r="G47" s="3"/>
      <c r="H47" s="59"/>
      <c r="I47" s="35"/>
      <c r="J47" s="60"/>
      <c r="K47" s="61"/>
      <c r="L47" s="62" t="str">
        <f t="shared" si="1"/>
        <v/>
      </c>
      <c r="M47" s="3"/>
      <c r="V47" s="58"/>
      <c r="W47" s="58"/>
      <c r="X47" s="58"/>
      <c r="Y47" s="58"/>
    </row>
    <row r="48" spans="2:25" ht="42.75" customHeight="1">
      <c r="B48" s="16">
        <v>43</v>
      </c>
      <c r="C48" s="18"/>
      <c r="D48" s="4"/>
      <c r="E48" s="131"/>
      <c r="F48" s="34"/>
      <c r="G48" s="3"/>
      <c r="H48" s="59"/>
      <c r="I48" s="35"/>
      <c r="J48" s="60"/>
      <c r="K48" s="61"/>
      <c r="L48" s="62" t="str">
        <f t="shared" si="1"/>
        <v/>
      </c>
      <c r="M48" s="3"/>
      <c r="V48" s="58"/>
      <c r="W48" s="58"/>
      <c r="X48" s="58"/>
      <c r="Y48" s="58"/>
    </row>
    <row r="49" spans="2:55" ht="42.75" customHeight="1">
      <c r="B49" s="16">
        <v>44</v>
      </c>
      <c r="C49" s="18"/>
      <c r="D49" s="4"/>
      <c r="E49" s="131"/>
      <c r="F49" s="34"/>
      <c r="G49" s="3"/>
      <c r="H49" s="59"/>
      <c r="I49" s="35"/>
      <c r="J49" s="60"/>
      <c r="K49" s="61"/>
      <c r="L49" s="62" t="str">
        <f t="shared" si="1"/>
        <v/>
      </c>
      <c r="M49" s="3"/>
      <c r="V49" s="58"/>
      <c r="W49" s="58"/>
      <c r="X49" s="58"/>
      <c r="Y49" s="58"/>
    </row>
    <row r="50" spans="2:55" ht="42.75" customHeight="1">
      <c r="B50" s="16">
        <v>45</v>
      </c>
      <c r="C50" s="18"/>
      <c r="D50" s="4"/>
      <c r="E50" s="131"/>
      <c r="F50" s="34"/>
      <c r="G50" s="3"/>
      <c r="H50" s="59"/>
      <c r="I50" s="35"/>
      <c r="J50" s="60"/>
      <c r="K50" s="61"/>
      <c r="L50" s="62" t="str">
        <f t="shared" si="1"/>
        <v/>
      </c>
      <c r="M50" s="3"/>
      <c r="V50" s="58"/>
      <c r="W50" s="58"/>
      <c r="X50" s="58"/>
      <c r="Y50" s="58"/>
    </row>
    <row r="51" spans="2:55" ht="42.75" customHeight="1">
      <c r="B51" s="16">
        <v>46</v>
      </c>
      <c r="C51" s="18"/>
      <c r="D51" s="4"/>
      <c r="E51" s="131"/>
      <c r="F51" s="34"/>
      <c r="G51" s="3"/>
      <c r="H51" s="59"/>
      <c r="I51" s="35"/>
      <c r="J51" s="60"/>
      <c r="K51" s="61"/>
      <c r="L51" s="62" t="str">
        <f t="shared" si="1"/>
        <v/>
      </c>
      <c r="M51" s="3"/>
      <c r="V51" s="58"/>
      <c r="W51" s="58"/>
      <c r="X51" s="58"/>
      <c r="Y51" s="58"/>
    </row>
    <row r="52" spans="2:55" ht="42.75" customHeight="1">
      <c r="B52" s="16">
        <v>47</v>
      </c>
      <c r="C52" s="18"/>
      <c r="D52" s="4"/>
      <c r="E52" s="131"/>
      <c r="F52" s="34"/>
      <c r="G52" s="3"/>
      <c r="H52" s="59"/>
      <c r="I52" s="35"/>
      <c r="J52" s="60"/>
      <c r="K52" s="61"/>
      <c r="L52" s="62" t="str">
        <f t="shared" si="1"/>
        <v/>
      </c>
      <c r="M52" s="3"/>
      <c r="V52" s="58"/>
      <c r="W52" s="58"/>
      <c r="X52" s="58"/>
      <c r="Y52" s="58"/>
    </row>
    <row r="53" spans="2:55" ht="42.75" customHeight="1">
      <c r="B53" s="16">
        <v>48</v>
      </c>
      <c r="C53" s="18"/>
      <c r="D53" s="4"/>
      <c r="E53" s="131"/>
      <c r="F53" s="34"/>
      <c r="G53" s="3"/>
      <c r="H53" s="59"/>
      <c r="I53" s="35"/>
      <c r="J53" s="60"/>
      <c r="K53" s="61"/>
      <c r="L53" s="62" t="str">
        <f t="shared" si="1"/>
        <v/>
      </c>
      <c r="M53" s="3"/>
      <c r="V53" s="58"/>
      <c r="W53" s="58"/>
      <c r="X53" s="58"/>
      <c r="Y53" s="58"/>
    </row>
    <row r="54" spans="2:55" ht="42.75" customHeight="1">
      <c r="B54" s="16">
        <v>49</v>
      </c>
      <c r="C54" s="18"/>
      <c r="D54" s="4"/>
      <c r="E54" s="131"/>
      <c r="F54" s="34"/>
      <c r="G54" s="3"/>
      <c r="H54" s="59"/>
      <c r="I54" s="35"/>
      <c r="J54" s="60"/>
      <c r="K54" s="61"/>
      <c r="L54" s="62" t="str">
        <f t="shared" si="1"/>
        <v/>
      </c>
      <c r="M54" s="3"/>
      <c r="V54" s="58"/>
      <c r="W54" s="58"/>
      <c r="X54" s="58"/>
      <c r="Y54" s="58"/>
    </row>
    <row r="55" spans="2:55" ht="42.75" customHeight="1">
      <c r="B55" s="16">
        <v>50</v>
      </c>
      <c r="C55" s="18"/>
      <c r="D55" s="4"/>
      <c r="E55" s="131"/>
      <c r="F55" s="34"/>
      <c r="G55" s="3"/>
      <c r="H55" s="59"/>
      <c r="I55" s="35"/>
      <c r="J55" s="60"/>
      <c r="K55" s="61"/>
      <c r="L55" s="62" t="str">
        <f t="shared" si="1"/>
        <v/>
      </c>
      <c r="M55" s="3"/>
      <c r="V55" s="58"/>
      <c r="W55" s="58"/>
      <c r="X55" s="58"/>
      <c r="Y55" s="58"/>
    </row>
    <row r="56" spans="2:55" ht="42.75" customHeight="1">
      <c r="B56" s="16">
        <v>51</v>
      </c>
      <c r="C56" s="18"/>
      <c r="D56" s="4"/>
      <c r="E56" s="131"/>
      <c r="F56" s="34"/>
      <c r="G56" s="3"/>
      <c r="H56" s="59"/>
      <c r="I56" s="35"/>
      <c r="J56" s="60"/>
      <c r="K56" s="61"/>
      <c r="L56" s="62" t="str">
        <f t="shared" si="1"/>
        <v/>
      </c>
      <c r="M56" s="3"/>
      <c r="V56" s="58"/>
      <c r="W56" s="58"/>
      <c r="X56" s="58"/>
      <c r="Y56" s="58"/>
    </row>
    <row r="57" spans="2:55" ht="42.75" customHeight="1">
      <c r="B57" s="16">
        <v>52</v>
      </c>
      <c r="C57" s="18"/>
      <c r="D57" s="4"/>
      <c r="E57" s="131"/>
      <c r="F57" s="34"/>
      <c r="G57" s="3"/>
      <c r="H57" s="59"/>
      <c r="I57" s="35"/>
      <c r="J57" s="60"/>
      <c r="K57" s="61"/>
      <c r="L57" s="62" t="str">
        <f t="shared" si="1"/>
        <v/>
      </c>
      <c r="M57" s="3"/>
      <c r="Z57" s="58"/>
      <c r="AA57" s="58"/>
      <c r="AB57" s="58"/>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row>
    <row r="58" spans="2:55" ht="42.75" customHeight="1">
      <c r="B58" s="16">
        <v>53</v>
      </c>
      <c r="C58" s="18"/>
      <c r="D58" s="4"/>
      <c r="E58" s="131"/>
      <c r="F58" s="34"/>
      <c r="G58" s="3"/>
      <c r="H58" s="59"/>
      <c r="I58" s="35"/>
      <c r="J58" s="60"/>
      <c r="K58" s="61"/>
      <c r="L58" s="62" t="str">
        <f t="shared" si="1"/>
        <v/>
      </c>
      <c r="M58" s="3"/>
      <c r="Z58" s="58"/>
      <c r="AA58" s="58"/>
      <c r="AB58" s="58"/>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row>
    <row r="59" spans="2:55" ht="42.75" customHeight="1">
      <c r="B59" s="16">
        <v>54</v>
      </c>
      <c r="C59" s="18"/>
      <c r="D59" s="4"/>
      <c r="E59" s="131"/>
      <c r="F59" s="34"/>
      <c r="G59" s="3"/>
      <c r="H59" s="59"/>
      <c r="I59" s="35"/>
      <c r="J59" s="60"/>
      <c r="K59" s="61"/>
      <c r="L59" s="62" t="str">
        <f t="shared" si="1"/>
        <v/>
      </c>
      <c r="M59" s="3"/>
      <c r="Z59" s="58"/>
      <c r="AA59" s="58"/>
      <c r="AB59" s="58"/>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row>
    <row r="60" spans="2:55" ht="42.75" customHeight="1">
      <c r="B60" s="16">
        <v>55</v>
      </c>
      <c r="C60" s="18"/>
      <c r="D60" s="4"/>
      <c r="E60" s="131"/>
      <c r="F60" s="34"/>
      <c r="G60" s="3"/>
      <c r="H60" s="59"/>
      <c r="I60" s="35"/>
      <c r="J60" s="60"/>
      <c r="K60" s="61"/>
      <c r="L60" s="62" t="str">
        <f t="shared" si="1"/>
        <v/>
      </c>
      <c r="M60" s="3"/>
      <c r="Z60" s="58"/>
      <c r="AA60" s="58"/>
      <c r="AB60" s="58"/>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row>
    <row r="61" spans="2:55" ht="42.75" customHeight="1">
      <c r="B61" s="16">
        <v>56</v>
      </c>
      <c r="C61" s="18"/>
      <c r="D61" s="4"/>
      <c r="E61" s="131"/>
      <c r="F61" s="34"/>
      <c r="G61" s="3"/>
      <c r="H61" s="59"/>
      <c r="I61" s="35"/>
      <c r="J61" s="60"/>
      <c r="K61" s="61"/>
      <c r="L61" s="62" t="str">
        <f t="shared" si="1"/>
        <v/>
      </c>
      <c r="M61" s="3"/>
      <c r="Z61" s="58"/>
      <c r="AA61" s="58"/>
      <c r="AB61" s="58"/>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row>
    <row r="62" spans="2:55" ht="42.75" customHeight="1">
      <c r="B62" s="16">
        <v>57</v>
      </c>
      <c r="C62" s="18"/>
      <c r="D62" s="4"/>
      <c r="E62" s="131"/>
      <c r="F62" s="34"/>
      <c r="G62" s="3"/>
      <c r="H62" s="59"/>
      <c r="I62" s="35"/>
      <c r="J62" s="60"/>
      <c r="K62" s="61"/>
      <c r="L62" s="62" t="str">
        <f t="shared" si="1"/>
        <v/>
      </c>
      <c r="M62" s="3"/>
    </row>
    <row r="63" spans="2:55" ht="42.75" customHeight="1">
      <c r="B63" s="16">
        <v>58</v>
      </c>
      <c r="C63" s="18"/>
      <c r="D63" s="4"/>
      <c r="E63" s="131"/>
      <c r="F63" s="34"/>
      <c r="G63" s="3"/>
      <c r="H63" s="59"/>
      <c r="I63" s="35"/>
      <c r="J63" s="60"/>
      <c r="K63" s="61"/>
      <c r="L63" s="62" t="str">
        <f t="shared" si="1"/>
        <v/>
      </c>
      <c r="M63" s="3"/>
    </row>
    <row r="64" spans="2:55" ht="42.75" customHeight="1">
      <c r="B64" s="16">
        <v>59</v>
      </c>
      <c r="C64" s="18"/>
      <c r="D64" s="4"/>
      <c r="E64" s="131"/>
      <c r="F64" s="34"/>
      <c r="G64" s="3"/>
      <c r="H64" s="59"/>
      <c r="I64" s="35"/>
      <c r="J64" s="60"/>
      <c r="K64" s="61"/>
      <c r="L64" s="62" t="str">
        <f t="shared" si="1"/>
        <v/>
      </c>
      <c r="M64" s="3"/>
    </row>
    <row r="65" spans="2:13" ht="42.75" customHeight="1">
      <c r="B65" s="16">
        <v>60</v>
      </c>
      <c r="C65" s="18"/>
      <c r="D65" s="4"/>
      <c r="E65" s="131"/>
      <c r="F65" s="34"/>
      <c r="G65" s="3"/>
      <c r="H65" s="59"/>
      <c r="I65" s="35"/>
      <c r="J65" s="60"/>
      <c r="K65" s="61"/>
      <c r="L65" s="62" t="str">
        <f t="shared" si="1"/>
        <v/>
      </c>
      <c r="M65" s="3"/>
    </row>
    <row r="66" spans="2:13" ht="42.75" customHeight="1">
      <c r="B66" s="16">
        <v>61</v>
      </c>
      <c r="C66" s="18"/>
      <c r="D66" s="4"/>
      <c r="E66" s="131"/>
      <c r="F66" s="34"/>
      <c r="G66" s="3"/>
      <c r="H66" s="59"/>
      <c r="I66" s="35"/>
      <c r="J66" s="60"/>
      <c r="K66" s="61"/>
      <c r="L66" s="62" t="str">
        <f t="shared" si="1"/>
        <v/>
      </c>
      <c r="M66" s="3"/>
    </row>
    <row r="67" spans="2:13" ht="42.75" customHeight="1">
      <c r="B67" s="16">
        <v>62</v>
      </c>
      <c r="C67" s="18"/>
      <c r="D67" s="4"/>
      <c r="E67" s="131"/>
      <c r="F67" s="34"/>
      <c r="G67" s="3"/>
      <c r="H67" s="59"/>
      <c r="I67" s="35"/>
      <c r="J67" s="60"/>
      <c r="K67" s="61"/>
      <c r="L67" s="62" t="str">
        <f t="shared" si="1"/>
        <v/>
      </c>
      <c r="M67" s="3"/>
    </row>
    <row r="68" spans="2:13" ht="42.75" customHeight="1">
      <c r="B68" s="16">
        <v>63</v>
      </c>
      <c r="C68" s="18"/>
      <c r="D68" s="4"/>
      <c r="E68" s="131"/>
      <c r="F68" s="34"/>
      <c r="G68" s="3"/>
      <c r="H68" s="59"/>
      <c r="I68" s="35"/>
      <c r="J68" s="60"/>
      <c r="K68" s="61"/>
      <c r="L68" s="62" t="str">
        <f t="shared" si="1"/>
        <v/>
      </c>
      <c r="M68" s="3"/>
    </row>
    <row r="69" spans="2:13" ht="42.75" customHeight="1">
      <c r="B69" s="16">
        <v>64</v>
      </c>
      <c r="C69" s="18"/>
      <c r="D69" s="4"/>
      <c r="E69" s="131"/>
      <c r="F69" s="34"/>
      <c r="G69" s="3"/>
      <c r="H69" s="59"/>
      <c r="I69" s="35"/>
      <c r="J69" s="60"/>
      <c r="K69" s="61"/>
      <c r="L69" s="62" t="str">
        <f t="shared" si="1"/>
        <v/>
      </c>
      <c r="M69" s="3"/>
    </row>
    <row r="70" spans="2:13" ht="42.75" customHeight="1">
      <c r="B70" s="16">
        <v>65</v>
      </c>
      <c r="C70" s="18"/>
      <c r="D70" s="4"/>
      <c r="E70" s="131"/>
      <c r="F70" s="34"/>
      <c r="G70" s="3"/>
      <c r="H70" s="59"/>
      <c r="I70" s="35"/>
      <c r="J70" s="60"/>
      <c r="K70" s="61"/>
      <c r="L70" s="62" t="str">
        <f t="shared" ref="L70:L105" si="2">IF(OR($I70="",$J70=""),"",
IF(AND($E70="屋根",OR($E$3="基本基準１（住宅地）",$E$3="目黒川沿川")),
IF(OR(AND($H70&gt;=0,$I70="R"),AND($H70&gt;=0,$H70&lt;5,$I70="YR")),IF(OR(AND($R$19&lt;=$J70,$J70&lt;$S$19,$K70&lt;=$U$19),AND($R$20&lt;=$J70,$J70&lt;=$S$20,$K70&lt;=$U$20)),"基本色","使用不可"),
IF(OR(AND($H70&gt;=5,$I70="YR"),AND($H70&lt;=5,$I70="Y")),IF(OR(AND($R$21&lt;=$J70,$J70&lt;$S$21,$K70&lt;=$U$21),AND($R$22&lt;=$J70,$J70&lt;=$S$22,$K70&lt;=$U$22)),"基本色","使用不可"),
IF(OR(AND($R$23&lt;=$J70,$J70&lt;$S$23,$K70&lt;=$U$23),AND($R$24&lt;=$J70,$J70&lt;=$S$24,$K70&lt;=$U$24)),"基本色","使用不可"))),
IF(AND($F70="超",OR($E$3="目黒川沿川",$E$3="山手通り沿道特定区域",$E$3="目黒通り沿道 + 基本基準１（住宅地）",$E$3="目黒通り沿道 + 基本基準２又は３（住工混在地・商業地）")),
IF(OR(AND($H70&gt;=0,$I70="R"),AND($H70&gt;=0,$H70&lt;5,$I70="YR")),IF(OR(AND($Y$4&lt;=$J70,$J70&lt;$Z$4,$K70&lt;=$AB$4),AND($Y$5&lt;=$J70,$J70&lt;=$Z$5,$K70&lt;=$AB$5)),"基本色",IF(OR(AND($Y$10&lt;=$J70,$J70&lt;=$Z$10,$AA$10&lt;=$K70,$K70&lt;=$AB$10),AND($Y$11&lt;=$J70,$J70&lt;=$Z$11,$AA$11&lt;=$K70,$K70&lt;=$AB$11),AND($Y$12&lt;=$J70,$J70&lt;=$Z$12,$AA$12&lt;=$K70,$K70&lt;=$AB$12)),IF($E$3="目黒川沿川","使用不可","強調色"),IF($E$3="目黒川沿川","使用不可","アクセント色"))),
IF(OR(AND($H70&gt;=5,$I70="YR"),AND($H70&lt;=5,$I70="Y")),IF(OR(AND($Y$6&lt;=$J70,$J70&lt;$Z$6,$K70&lt;=$AB$6),AND($Y$7&lt;=$J70,$J70&lt;=$Z$7,$K70&lt;=$AB$7)),"基本色",IF(OR(AND($Y$13&lt;=$J70,$J70&lt;=$Z$13,$AA$13&lt;=$K70,$K70&lt;=$AB$13),AND($Y$14&lt;=$J70,$J70&lt;=$Z$14,$AA$14&lt;=$K70,$K70&lt;=$AB$14),AND($Y$15&lt;=$J70,$J70&lt;=$Z$15,$AA$15&lt;=$K70,$K70&lt;=$AB$15)),IF($E$3="目黒川沿川","使用不可","強調色"),IF($E$3="目黒川沿川","使用不可","アクセント色"))),IF(OR(AND($Y$8&lt;=$J70,$J70&lt;$Z$8,$K70&lt;=$AB$8),AND($Y$9&lt;=$J70,$J70&lt;=$Z$9,$K70&lt;=$AB$9)),"基本色",IF(OR(AND($Y$16&lt;=$J70,$J70&lt;=$Z$16,$AA$16&lt;=$K70,$K70&lt;=$AB$16),AND($Y$17&lt;=$J70,$J70&lt;=$Z$17,$AA$17&lt;=$K70,$K70&lt;=$AB$17),AND($Y$18&lt;=$J70,$J70&lt;=$Z$18,$AA$18&lt;=$K70,$K70&lt;=$AB$18)),IF($E$3="目黒川沿川","使用不可","強調色"),IF($E$3="目黒川沿川","使用不可","アクセント色"))))),
IF(OR(AND($H70&gt;=0,$I70="R"),AND($H70&gt;=0,$H70&lt;5,$I70="YR")),IF(OR(AND($R$4&lt;=$J70,$J70&lt;$S$4,$K70&lt;=$U$4),AND($R$5&lt;=$J70,$J70&lt;=$S$5,$K70&lt;=$U$5)),"基本色",IF(OR(AND($R$10&lt;=$J70,$J70&lt;=$S$10,$T$10&lt;=$K70,$K70&lt;=$U$10),AND($R$11&lt;=$J70,$J70&lt;=$S$11,$T$11&lt;=$K70,$K70&lt;=$U$11),AND($R$12&lt;=$J70,$J70&lt;=$S$12,$T$12&lt;=$K70,$K70&lt;=$U$12)),"強調色","アクセント色")),
IF(OR(AND($H70&gt;=5,$I70="YR"),AND($H70&lt;=5,$I70="Y")),IF(OR(AND($R$6&lt;=$J70,$J70&lt;$S$6,$K70&lt;=$U$6),AND($R$7&lt;=$J70,$J70&lt;=$S$7,$K70&lt;=$U$7)),"基本色",IF(OR(AND($R$13&lt;=$J70,$J70&lt;=$S$13,$T$13&lt;=$K70,$K70&lt;=$U$13),AND($R$14&lt;=$J70,$J70&lt;=$S$14,$T$14&lt;=$K70,$K70&lt;=$U$14),AND($R$15&lt;=$J70,$J70&lt;=$S$15,$T$15&lt;=$K70,$K70&lt;=$U$15)),"強調色","アクセント色")),
IF(OR(AND($R$8&lt;=$J70,$J70&lt;$S$8,$K70&lt;=$U$8),AND($R$9&lt;=$J70,$J70&lt;=$S$9,$K70&lt;=$U$9)),"基本色",IF(OR(AND($R$16&lt;=$J70,$J70&lt;=$S$16,$T$16&lt;=$K70,$K70&lt;=$U$16),AND($R$17&lt;=$J70,$J70&lt;=$S$17,$T$17&lt;=$K70,$K70&lt;=$U$17),AND($R$18&lt;=$J70,$J70&lt;=$S$18,$T$18&lt;=$K70,$K70&lt;=$U$18)),"強調色","アクセント色")))))))</f>
        <v/>
      </c>
      <c r="M70" s="3"/>
    </row>
    <row r="71" spans="2:13" ht="42.75" customHeight="1">
      <c r="B71" s="16">
        <v>66</v>
      </c>
      <c r="C71" s="18"/>
      <c r="D71" s="4"/>
      <c r="E71" s="131"/>
      <c r="F71" s="34"/>
      <c r="G71" s="3"/>
      <c r="H71" s="59"/>
      <c r="I71" s="35"/>
      <c r="J71" s="60"/>
      <c r="K71" s="61"/>
      <c r="L71" s="62" t="str">
        <f t="shared" si="2"/>
        <v/>
      </c>
      <c r="M71" s="3"/>
    </row>
    <row r="72" spans="2:13" ht="42.75" customHeight="1">
      <c r="B72" s="16">
        <v>67</v>
      </c>
      <c r="C72" s="18"/>
      <c r="D72" s="4"/>
      <c r="E72" s="131"/>
      <c r="F72" s="34"/>
      <c r="G72" s="3"/>
      <c r="H72" s="59"/>
      <c r="I72" s="35"/>
      <c r="J72" s="60"/>
      <c r="K72" s="61"/>
      <c r="L72" s="62" t="str">
        <f t="shared" si="2"/>
        <v/>
      </c>
      <c r="M72" s="3"/>
    </row>
    <row r="73" spans="2:13" ht="42.75" customHeight="1">
      <c r="B73" s="16">
        <v>68</v>
      </c>
      <c r="C73" s="18"/>
      <c r="D73" s="4"/>
      <c r="E73" s="131"/>
      <c r="F73" s="34"/>
      <c r="G73" s="3"/>
      <c r="H73" s="59"/>
      <c r="I73" s="35"/>
      <c r="J73" s="60"/>
      <c r="K73" s="61"/>
      <c r="L73" s="62" t="str">
        <f t="shared" si="2"/>
        <v/>
      </c>
      <c r="M73" s="3"/>
    </row>
    <row r="74" spans="2:13" ht="42.75" customHeight="1">
      <c r="B74" s="16">
        <v>69</v>
      </c>
      <c r="C74" s="18"/>
      <c r="D74" s="4"/>
      <c r="E74" s="131"/>
      <c r="F74" s="34"/>
      <c r="G74" s="3"/>
      <c r="H74" s="59"/>
      <c r="I74" s="35"/>
      <c r="J74" s="60"/>
      <c r="K74" s="61"/>
      <c r="L74" s="62" t="str">
        <f t="shared" si="2"/>
        <v/>
      </c>
      <c r="M74" s="3"/>
    </row>
    <row r="75" spans="2:13" ht="42.75" customHeight="1">
      <c r="B75" s="16">
        <v>70</v>
      </c>
      <c r="C75" s="18"/>
      <c r="D75" s="4"/>
      <c r="E75" s="131"/>
      <c r="F75" s="34"/>
      <c r="G75" s="3"/>
      <c r="H75" s="59"/>
      <c r="I75" s="35"/>
      <c r="J75" s="60"/>
      <c r="K75" s="61"/>
      <c r="L75" s="62" t="str">
        <f t="shared" si="2"/>
        <v/>
      </c>
      <c r="M75" s="3"/>
    </row>
    <row r="76" spans="2:13" ht="42.75" customHeight="1">
      <c r="B76" s="16">
        <v>71</v>
      </c>
      <c r="C76" s="18"/>
      <c r="D76" s="4"/>
      <c r="E76" s="131"/>
      <c r="F76" s="34"/>
      <c r="G76" s="3"/>
      <c r="H76" s="59"/>
      <c r="I76" s="35"/>
      <c r="J76" s="60"/>
      <c r="K76" s="61"/>
      <c r="L76" s="62" t="str">
        <f t="shared" si="2"/>
        <v/>
      </c>
      <c r="M76" s="3"/>
    </row>
    <row r="77" spans="2:13" ht="42.75" customHeight="1">
      <c r="B77" s="16">
        <v>72</v>
      </c>
      <c r="C77" s="18"/>
      <c r="D77" s="4"/>
      <c r="E77" s="131"/>
      <c r="F77" s="34"/>
      <c r="G77" s="3"/>
      <c r="H77" s="59"/>
      <c r="I77" s="35"/>
      <c r="J77" s="60"/>
      <c r="K77" s="61"/>
      <c r="L77" s="62" t="str">
        <f t="shared" si="2"/>
        <v/>
      </c>
      <c r="M77" s="3"/>
    </row>
    <row r="78" spans="2:13" ht="42.75" customHeight="1">
      <c r="B78" s="16">
        <v>73</v>
      </c>
      <c r="C78" s="18"/>
      <c r="D78" s="4"/>
      <c r="E78" s="131"/>
      <c r="F78" s="34"/>
      <c r="G78" s="3"/>
      <c r="H78" s="59"/>
      <c r="I78" s="35"/>
      <c r="J78" s="60"/>
      <c r="K78" s="61"/>
      <c r="L78" s="62" t="str">
        <f t="shared" si="2"/>
        <v/>
      </c>
      <c r="M78" s="3"/>
    </row>
    <row r="79" spans="2:13" ht="42.75" customHeight="1">
      <c r="B79" s="16">
        <v>74</v>
      </c>
      <c r="C79" s="18"/>
      <c r="D79" s="4"/>
      <c r="E79" s="131"/>
      <c r="F79" s="34"/>
      <c r="G79" s="3"/>
      <c r="H79" s="59"/>
      <c r="I79" s="35"/>
      <c r="J79" s="60"/>
      <c r="K79" s="61"/>
      <c r="L79" s="62" t="str">
        <f t="shared" si="2"/>
        <v/>
      </c>
      <c r="M79" s="3"/>
    </row>
    <row r="80" spans="2:13" ht="42.75" customHeight="1">
      <c r="B80" s="16">
        <v>75</v>
      </c>
      <c r="C80" s="18"/>
      <c r="D80" s="4"/>
      <c r="E80" s="131"/>
      <c r="F80" s="34"/>
      <c r="G80" s="3"/>
      <c r="H80" s="59"/>
      <c r="I80" s="35"/>
      <c r="J80" s="60"/>
      <c r="K80" s="61"/>
      <c r="L80" s="62" t="str">
        <f t="shared" si="2"/>
        <v/>
      </c>
      <c r="M80" s="3"/>
    </row>
    <row r="81" spans="2:13" ht="42.75" customHeight="1">
      <c r="B81" s="16">
        <v>76</v>
      </c>
      <c r="C81" s="18"/>
      <c r="D81" s="4"/>
      <c r="E81" s="131"/>
      <c r="F81" s="34"/>
      <c r="G81" s="3"/>
      <c r="H81" s="59"/>
      <c r="I81" s="35"/>
      <c r="J81" s="60"/>
      <c r="K81" s="61"/>
      <c r="L81" s="62" t="str">
        <f t="shared" si="2"/>
        <v/>
      </c>
      <c r="M81" s="3"/>
    </row>
    <row r="82" spans="2:13" ht="42.75" customHeight="1">
      <c r="B82" s="16">
        <v>77</v>
      </c>
      <c r="C82" s="18"/>
      <c r="D82" s="4"/>
      <c r="E82" s="131"/>
      <c r="F82" s="34"/>
      <c r="G82" s="3"/>
      <c r="H82" s="59"/>
      <c r="I82" s="35"/>
      <c r="J82" s="60"/>
      <c r="K82" s="61"/>
      <c r="L82" s="62" t="str">
        <f t="shared" si="2"/>
        <v/>
      </c>
      <c r="M82" s="3"/>
    </row>
    <row r="83" spans="2:13" ht="42.75" customHeight="1">
      <c r="B83" s="16">
        <v>78</v>
      </c>
      <c r="C83" s="18"/>
      <c r="D83" s="4"/>
      <c r="E83" s="131"/>
      <c r="F83" s="34"/>
      <c r="G83" s="3"/>
      <c r="H83" s="59"/>
      <c r="I83" s="35"/>
      <c r="J83" s="60"/>
      <c r="K83" s="61"/>
      <c r="L83" s="62" t="str">
        <f t="shared" si="2"/>
        <v/>
      </c>
      <c r="M83" s="3"/>
    </row>
    <row r="84" spans="2:13" ht="42.75" customHeight="1">
      <c r="B84" s="16">
        <v>79</v>
      </c>
      <c r="C84" s="18"/>
      <c r="D84" s="4"/>
      <c r="E84" s="131"/>
      <c r="F84" s="34"/>
      <c r="G84" s="3"/>
      <c r="H84" s="59"/>
      <c r="I84" s="35"/>
      <c r="J84" s="60"/>
      <c r="K84" s="61"/>
      <c r="L84" s="62" t="str">
        <f t="shared" si="2"/>
        <v/>
      </c>
      <c r="M84" s="3"/>
    </row>
    <row r="85" spans="2:13" ht="42.75" customHeight="1">
      <c r="B85" s="16">
        <v>80</v>
      </c>
      <c r="C85" s="18"/>
      <c r="D85" s="4"/>
      <c r="E85" s="131"/>
      <c r="F85" s="34"/>
      <c r="G85" s="3"/>
      <c r="H85" s="59"/>
      <c r="I85" s="35"/>
      <c r="J85" s="60"/>
      <c r="K85" s="61"/>
      <c r="L85" s="62" t="str">
        <f t="shared" si="2"/>
        <v/>
      </c>
      <c r="M85" s="3"/>
    </row>
    <row r="86" spans="2:13" ht="42.75" customHeight="1">
      <c r="B86" s="16">
        <v>81</v>
      </c>
      <c r="C86" s="18"/>
      <c r="D86" s="4"/>
      <c r="E86" s="131"/>
      <c r="F86" s="34"/>
      <c r="G86" s="3"/>
      <c r="H86" s="59"/>
      <c r="I86" s="35"/>
      <c r="J86" s="60"/>
      <c r="K86" s="61"/>
      <c r="L86" s="62" t="str">
        <f t="shared" si="2"/>
        <v/>
      </c>
      <c r="M86" s="3"/>
    </row>
    <row r="87" spans="2:13" ht="42.75" customHeight="1">
      <c r="B87" s="16">
        <v>82</v>
      </c>
      <c r="C87" s="18"/>
      <c r="D87" s="4"/>
      <c r="E87" s="131"/>
      <c r="F87" s="34"/>
      <c r="G87" s="3"/>
      <c r="H87" s="59"/>
      <c r="I87" s="35"/>
      <c r="J87" s="60"/>
      <c r="K87" s="61"/>
      <c r="L87" s="62" t="str">
        <f t="shared" si="2"/>
        <v/>
      </c>
      <c r="M87" s="3"/>
    </row>
    <row r="88" spans="2:13" ht="42.75" customHeight="1">
      <c r="B88" s="16">
        <v>83</v>
      </c>
      <c r="C88" s="18"/>
      <c r="D88" s="4"/>
      <c r="E88" s="131"/>
      <c r="F88" s="34"/>
      <c r="G88" s="3"/>
      <c r="H88" s="59"/>
      <c r="I88" s="35"/>
      <c r="J88" s="60"/>
      <c r="K88" s="61"/>
      <c r="L88" s="62" t="str">
        <f t="shared" si="2"/>
        <v/>
      </c>
      <c r="M88" s="3"/>
    </row>
    <row r="89" spans="2:13" ht="42.75" customHeight="1">
      <c r="B89" s="16">
        <v>84</v>
      </c>
      <c r="C89" s="18"/>
      <c r="D89" s="4"/>
      <c r="E89" s="131"/>
      <c r="F89" s="34"/>
      <c r="G89" s="3"/>
      <c r="H89" s="59"/>
      <c r="I89" s="35"/>
      <c r="J89" s="60"/>
      <c r="K89" s="61"/>
      <c r="L89" s="62" t="str">
        <f t="shared" si="2"/>
        <v/>
      </c>
      <c r="M89" s="3"/>
    </row>
    <row r="90" spans="2:13" ht="42.75" customHeight="1">
      <c r="B90" s="16">
        <v>85</v>
      </c>
      <c r="C90" s="18"/>
      <c r="D90" s="4"/>
      <c r="E90" s="131"/>
      <c r="F90" s="34"/>
      <c r="G90" s="3"/>
      <c r="H90" s="59"/>
      <c r="I90" s="35"/>
      <c r="J90" s="60"/>
      <c r="K90" s="61"/>
      <c r="L90" s="62" t="str">
        <f t="shared" si="2"/>
        <v/>
      </c>
      <c r="M90" s="3"/>
    </row>
    <row r="91" spans="2:13" ht="42.75" customHeight="1">
      <c r="B91" s="16">
        <v>86</v>
      </c>
      <c r="C91" s="18"/>
      <c r="D91" s="4"/>
      <c r="E91" s="131"/>
      <c r="F91" s="34"/>
      <c r="G91" s="3"/>
      <c r="H91" s="59"/>
      <c r="I91" s="35"/>
      <c r="J91" s="60"/>
      <c r="K91" s="61"/>
      <c r="L91" s="62" t="str">
        <f t="shared" si="2"/>
        <v/>
      </c>
      <c r="M91" s="3"/>
    </row>
    <row r="92" spans="2:13" ht="42.75" customHeight="1">
      <c r="B92" s="16">
        <v>87</v>
      </c>
      <c r="C92" s="18"/>
      <c r="D92" s="4"/>
      <c r="E92" s="131"/>
      <c r="F92" s="34"/>
      <c r="G92" s="3"/>
      <c r="H92" s="59"/>
      <c r="I92" s="35"/>
      <c r="J92" s="60"/>
      <c r="K92" s="61"/>
      <c r="L92" s="62" t="str">
        <f t="shared" si="2"/>
        <v/>
      </c>
      <c r="M92" s="3"/>
    </row>
    <row r="93" spans="2:13" ht="42.75" customHeight="1">
      <c r="B93" s="16">
        <v>88</v>
      </c>
      <c r="C93" s="18"/>
      <c r="D93" s="4"/>
      <c r="E93" s="131"/>
      <c r="F93" s="34"/>
      <c r="G93" s="3"/>
      <c r="H93" s="59"/>
      <c r="I93" s="35"/>
      <c r="J93" s="60"/>
      <c r="K93" s="61"/>
      <c r="L93" s="62" t="str">
        <f t="shared" si="2"/>
        <v/>
      </c>
      <c r="M93" s="3"/>
    </row>
    <row r="94" spans="2:13" ht="42.75" customHeight="1">
      <c r="B94" s="16">
        <v>89</v>
      </c>
      <c r="C94" s="18"/>
      <c r="D94" s="4"/>
      <c r="E94" s="131"/>
      <c r="F94" s="34"/>
      <c r="G94" s="3"/>
      <c r="H94" s="59"/>
      <c r="I94" s="35"/>
      <c r="J94" s="60"/>
      <c r="K94" s="61"/>
      <c r="L94" s="62" t="str">
        <f t="shared" si="2"/>
        <v/>
      </c>
      <c r="M94" s="3"/>
    </row>
    <row r="95" spans="2:13" ht="42.75" customHeight="1">
      <c r="B95" s="16">
        <v>90</v>
      </c>
      <c r="C95" s="18"/>
      <c r="D95" s="4"/>
      <c r="E95" s="131"/>
      <c r="F95" s="34"/>
      <c r="G95" s="3"/>
      <c r="H95" s="59"/>
      <c r="I95" s="35"/>
      <c r="J95" s="60"/>
      <c r="K95" s="61"/>
      <c r="L95" s="62" t="str">
        <f t="shared" si="2"/>
        <v/>
      </c>
      <c r="M95" s="3"/>
    </row>
    <row r="96" spans="2:13" ht="42.75" customHeight="1">
      <c r="B96" s="16">
        <v>91</v>
      </c>
      <c r="C96" s="18"/>
      <c r="D96" s="4"/>
      <c r="E96" s="131"/>
      <c r="F96" s="34"/>
      <c r="G96" s="3"/>
      <c r="H96" s="59"/>
      <c r="I96" s="35"/>
      <c r="J96" s="60"/>
      <c r="K96" s="61"/>
      <c r="L96" s="62" t="str">
        <f t="shared" si="2"/>
        <v/>
      </c>
      <c r="M96" s="3"/>
    </row>
    <row r="97" spans="2:13" ht="42.75" customHeight="1">
      <c r="B97" s="16">
        <v>92</v>
      </c>
      <c r="C97" s="18"/>
      <c r="D97" s="4"/>
      <c r="E97" s="131"/>
      <c r="F97" s="34"/>
      <c r="G97" s="3"/>
      <c r="H97" s="59"/>
      <c r="I97" s="35"/>
      <c r="J97" s="60"/>
      <c r="K97" s="61"/>
      <c r="L97" s="62" t="str">
        <f t="shared" si="2"/>
        <v/>
      </c>
      <c r="M97" s="3"/>
    </row>
    <row r="98" spans="2:13" ht="42.75" customHeight="1">
      <c r="B98" s="16">
        <v>93</v>
      </c>
      <c r="C98" s="18"/>
      <c r="D98" s="4"/>
      <c r="E98" s="131"/>
      <c r="F98" s="34"/>
      <c r="G98" s="3"/>
      <c r="H98" s="59"/>
      <c r="I98" s="35"/>
      <c r="J98" s="60"/>
      <c r="K98" s="61"/>
      <c r="L98" s="62" t="str">
        <f t="shared" si="2"/>
        <v/>
      </c>
      <c r="M98" s="3"/>
    </row>
    <row r="99" spans="2:13" ht="42.75" customHeight="1">
      <c r="B99" s="16">
        <v>94</v>
      </c>
      <c r="C99" s="18"/>
      <c r="D99" s="4"/>
      <c r="E99" s="131"/>
      <c r="F99" s="34"/>
      <c r="G99" s="3"/>
      <c r="H99" s="59"/>
      <c r="I99" s="35"/>
      <c r="J99" s="60"/>
      <c r="K99" s="61"/>
      <c r="L99" s="62" t="str">
        <f t="shared" si="2"/>
        <v/>
      </c>
      <c r="M99" s="3"/>
    </row>
    <row r="100" spans="2:13" ht="42.75" customHeight="1">
      <c r="B100" s="16">
        <v>95</v>
      </c>
      <c r="C100" s="18"/>
      <c r="D100" s="4"/>
      <c r="E100" s="131"/>
      <c r="F100" s="34"/>
      <c r="G100" s="3"/>
      <c r="H100" s="59"/>
      <c r="I100" s="35"/>
      <c r="J100" s="60"/>
      <c r="K100" s="61"/>
      <c r="L100" s="62" t="str">
        <f t="shared" si="2"/>
        <v/>
      </c>
      <c r="M100" s="3"/>
    </row>
    <row r="101" spans="2:13" ht="42.75" customHeight="1">
      <c r="B101" s="16">
        <v>96</v>
      </c>
      <c r="C101" s="18"/>
      <c r="D101" s="4"/>
      <c r="E101" s="131"/>
      <c r="F101" s="34"/>
      <c r="G101" s="3"/>
      <c r="H101" s="59"/>
      <c r="I101" s="35"/>
      <c r="J101" s="60"/>
      <c r="K101" s="61"/>
      <c r="L101" s="62" t="str">
        <f t="shared" si="2"/>
        <v/>
      </c>
      <c r="M101" s="3"/>
    </row>
    <row r="102" spans="2:13" ht="42.75" customHeight="1">
      <c r="B102" s="16">
        <v>97</v>
      </c>
      <c r="C102" s="18"/>
      <c r="D102" s="4"/>
      <c r="E102" s="131"/>
      <c r="F102" s="34"/>
      <c r="G102" s="3"/>
      <c r="H102" s="59"/>
      <c r="I102" s="35"/>
      <c r="J102" s="60"/>
      <c r="K102" s="61"/>
      <c r="L102" s="62" t="str">
        <f t="shared" si="2"/>
        <v/>
      </c>
      <c r="M102" s="3"/>
    </row>
    <row r="103" spans="2:13" ht="42.75" customHeight="1">
      <c r="B103" s="16">
        <v>98</v>
      </c>
      <c r="C103" s="18"/>
      <c r="D103" s="4"/>
      <c r="E103" s="131"/>
      <c r="F103" s="34"/>
      <c r="G103" s="3"/>
      <c r="H103" s="59"/>
      <c r="I103" s="35"/>
      <c r="J103" s="60"/>
      <c r="K103" s="61"/>
      <c r="L103" s="62" t="str">
        <f t="shared" si="2"/>
        <v/>
      </c>
      <c r="M103" s="3"/>
    </row>
    <row r="104" spans="2:13" ht="42.75" customHeight="1">
      <c r="B104" s="16">
        <v>99</v>
      </c>
      <c r="C104" s="18"/>
      <c r="D104" s="4"/>
      <c r="E104" s="131"/>
      <c r="F104" s="34"/>
      <c r="G104" s="3"/>
      <c r="H104" s="59"/>
      <c r="I104" s="35"/>
      <c r="J104" s="60"/>
      <c r="K104" s="61"/>
      <c r="L104" s="62" t="str">
        <f t="shared" si="2"/>
        <v/>
      </c>
      <c r="M104" s="3"/>
    </row>
    <row r="105" spans="2:13" ht="42.75" customHeight="1">
      <c r="B105" s="16">
        <v>100</v>
      </c>
      <c r="C105" s="18"/>
      <c r="D105" s="4"/>
      <c r="E105" s="131"/>
      <c r="F105" s="34"/>
      <c r="G105" s="3"/>
      <c r="H105" s="59"/>
      <c r="I105" s="35"/>
      <c r="J105" s="60"/>
      <c r="K105" s="61"/>
      <c r="L105" s="62" t="str">
        <f t="shared" si="2"/>
        <v/>
      </c>
      <c r="M105" s="3"/>
    </row>
  </sheetData>
  <mergeCells count="35">
    <mergeCell ref="AC3:AH6"/>
    <mergeCell ref="P23:P24"/>
    <mergeCell ref="W4:W5"/>
    <mergeCell ref="P4:P5"/>
    <mergeCell ref="P6:P7"/>
    <mergeCell ref="P8:P9"/>
    <mergeCell ref="P10:P12"/>
    <mergeCell ref="P13:P15"/>
    <mergeCell ref="W19:W20"/>
    <mergeCell ref="W21:W22"/>
    <mergeCell ref="W23:W24"/>
    <mergeCell ref="W6:W7"/>
    <mergeCell ref="W8:W9"/>
    <mergeCell ref="W1:AB1"/>
    <mergeCell ref="P1:U1"/>
    <mergeCell ref="P16:P18"/>
    <mergeCell ref="W10:W12"/>
    <mergeCell ref="W13:W15"/>
    <mergeCell ref="W16:W18"/>
    <mergeCell ref="O28:S31"/>
    <mergeCell ref="A1:N1"/>
    <mergeCell ref="L4:L5"/>
    <mergeCell ref="M4:M5"/>
    <mergeCell ref="E4:E5"/>
    <mergeCell ref="H5:I5"/>
    <mergeCell ref="E3:G3"/>
    <mergeCell ref="H4:K4"/>
    <mergeCell ref="B4:B5"/>
    <mergeCell ref="C4:C5"/>
    <mergeCell ref="D4:D5"/>
    <mergeCell ref="G4:G5"/>
    <mergeCell ref="B3:C3"/>
    <mergeCell ref="I2:M3"/>
    <mergeCell ref="P19:P20"/>
    <mergeCell ref="P21:P22"/>
  </mergeCells>
  <phoneticPr fontId="1"/>
  <conditionalFormatting sqref="F6:F105">
    <cfRule type="expression" dxfId="2" priority="3">
      <formula>IF($F$5="基準 : 高さ基準無し",1,2)=1</formula>
    </cfRule>
  </conditionalFormatting>
  <conditionalFormatting sqref="L6:L105">
    <cfRule type="cellIs" dxfId="1" priority="1" operator="equal">
      <formula>"アクセント色"</formula>
    </cfRule>
    <cfRule type="cellIs" dxfId="0" priority="2" operator="equal">
      <formula>"強調色"</formula>
    </cfRule>
  </conditionalFormatting>
  <dataValidations count="4">
    <dataValidation type="list" allowBlank="1" showInputMessage="1" showErrorMessage="1" sqref="E6:E105" xr:uid="{9A71720F-59D8-4F50-BDE7-D0C03C386C5F}">
      <formula1>"屋根,外壁面,その他（軒裏、舗装等）"</formula1>
    </dataValidation>
    <dataValidation type="list" allowBlank="1" showInputMessage="1" showErrorMessage="1" sqref="F6:F105" xr:uid="{629DEEA7-93E0-4CB1-B0C4-0783483E897F}">
      <formula1>"以下,超"</formula1>
    </dataValidation>
    <dataValidation type="list" allowBlank="1" showInputMessage="1" showErrorMessage="1" sqref="I6:I105" xr:uid="{E0EB4345-A9B0-4ED7-B6C5-DCE2B8643204}">
      <formula1>"R,YR,Y,GY,G,BG,B,PB,P,RP,N"</formula1>
    </dataValidation>
    <dataValidation imeMode="halfAlpha" allowBlank="1" showInputMessage="1" showErrorMessage="1" sqref="H6" xr:uid="{76EF71EB-D9E2-4203-A154-AF3066B525DB}"/>
  </dataValidations>
  <printOptions horizontalCentered="1"/>
  <pageMargins left="0" right="0" top="0.94488188976377963" bottom="0.35433070866141736" header="0.31496062992125984" footer="0.31496062992125984"/>
  <pageSetup paperSize="9" scale="3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6628CC3-C1EC-44F4-84D4-CBDAAAFF3184}">
          <x14:formula1>
            <xm:f>'(印刷対象外)　プルダウン・基準リスト'!$A$4:$A$10</xm:f>
          </x14:formula1>
          <xm:sqref>E3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CCD1C-CCB7-418C-BF90-1C81041FCCB8}">
  <sheetPr codeName="Sheet2">
    <tabColor rgb="FFFF0000"/>
    <pageSetUpPr autoPageBreaks="0" fitToPage="1"/>
  </sheetPr>
  <dimension ref="A1:N18"/>
  <sheetViews>
    <sheetView view="pageBreakPreview" zoomScale="70" zoomScaleNormal="70" zoomScaleSheetLayoutView="70" workbookViewId="0">
      <selection activeCell="H6" sqref="H6:H9"/>
    </sheetView>
  </sheetViews>
  <sheetFormatPr defaultRowHeight="45.75" customHeight="1"/>
  <cols>
    <col min="1" max="1" width="8.375" customWidth="1"/>
    <col min="3" max="3" width="31.5" customWidth="1"/>
    <col min="4" max="4" width="5.875" customWidth="1"/>
    <col min="5" max="8" width="34.625" customWidth="1"/>
    <col min="9" max="9" width="8.375" customWidth="1"/>
    <col min="11" max="13" width="22" customWidth="1"/>
    <col min="14" max="17" width="11.125" customWidth="1"/>
    <col min="18" max="19" width="20.5" customWidth="1"/>
    <col min="21" max="25" width="22.375" customWidth="1"/>
  </cols>
  <sheetData>
    <row r="1" spans="1:14" ht="45.75" customHeight="1">
      <c r="A1" s="190" t="s">
        <v>89</v>
      </c>
      <c r="B1" s="190"/>
      <c r="C1" s="190"/>
      <c r="D1" s="190"/>
      <c r="E1" s="190"/>
      <c r="F1" s="190"/>
      <c r="G1" s="190"/>
      <c r="H1" s="190"/>
      <c r="I1" s="190"/>
      <c r="J1" s="44"/>
      <c r="K1" s="44"/>
      <c r="L1" s="44"/>
      <c r="M1" s="44"/>
      <c r="N1" s="44"/>
    </row>
    <row r="2" spans="1:14" ht="24.95" customHeight="1"/>
    <row r="3" spans="1:14" ht="45.75" customHeight="1" thickBot="1">
      <c r="B3" s="206" t="s">
        <v>9</v>
      </c>
      <c r="C3" s="206"/>
      <c r="D3" s="206"/>
      <c r="E3" s="206"/>
      <c r="F3" s="206"/>
      <c r="G3" s="45"/>
      <c r="H3" s="63" t="s">
        <v>161</v>
      </c>
    </row>
    <row r="4" spans="1:14" ht="30.75" customHeight="1">
      <c r="B4" s="216"/>
      <c r="C4" s="217"/>
      <c r="D4" s="220" t="s">
        <v>14</v>
      </c>
      <c r="E4" s="222" t="s">
        <v>10</v>
      </c>
      <c r="F4" s="222" t="s">
        <v>11</v>
      </c>
      <c r="G4" s="222" t="s">
        <v>12</v>
      </c>
      <c r="H4" s="224" t="s">
        <v>13</v>
      </c>
    </row>
    <row r="5" spans="1:14" ht="30.75" customHeight="1">
      <c r="B5" s="218"/>
      <c r="C5" s="219"/>
      <c r="D5" s="221"/>
      <c r="E5" s="223"/>
      <c r="F5" s="223"/>
      <c r="G5" s="223"/>
      <c r="H5" s="225"/>
    </row>
    <row r="6" spans="1:14" ht="45.75" customHeight="1">
      <c r="B6" s="209" t="s">
        <v>17</v>
      </c>
      <c r="C6" s="4" t="s">
        <v>23</v>
      </c>
      <c r="D6" s="3" t="s">
        <v>15</v>
      </c>
      <c r="E6" s="140"/>
      <c r="F6" s="140"/>
      <c r="G6" s="140"/>
      <c r="H6" s="141"/>
    </row>
    <row r="7" spans="1:14" ht="45.75" customHeight="1">
      <c r="B7" s="209"/>
      <c r="C7" s="4" t="s">
        <v>20</v>
      </c>
      <c r="D7" s="3" t="s">
        <v>15</v>
      </c>
      <c r="E7" s="140"/>
      <c r="F7" s="140"/>
      <c r="G7" s="140"/>
      <c r="H7" s="141"/>
    </row>
    <row r="8" spans="1:14" ht="45.75" customHeight="1">
      <c r="B8" s="209"/>
      <c r="C8" s="4" t="s">
        <v>21</v>
      </c>
      <c r="D8" s="3" t="s">
        <v>15</v>
      </c>
      <c r="E8" s="140"/>
      <c r="F8" s="140"/>
      <c r="G8" s="140"/>
      <c r="H8" s="141"/>
    </row>
    <row r="9" spans="1:14" ht="45.75" customHeight="1" thickBot="1">
      <c r="B9" s="210"/>
      <c r="C9" s="13" t="s">
        <v>19</v>
      </c>
      <c r="D9" s="14" t="s">
        <v>15</v>
      </c>
      <c r="E9" s="142"/>
      <c r="F9" s="142"/>
      <c r="G9" s="142"/>
      <c r="H9" s="143"/>
    </row>
    <row r="10" spans="1:14" ht="45.75" customHeight="1">
      <c r="B10" s="211" t="s">
        <v>18</v>
      </c>
      <c r="C10" s="12" t="s">
        <v>80</v>
      </c>
      <c r="D10" s="10" t="s">
        <v>16</v>
      </c>
      <c r="E10" s="132">
        <f>IF(AND(E6&lt;&gt;"",E9&lt;&gt;""),100-SUM(E11:E12),0)</f>
        <v>0</v>
      </c>
      <c r="F10" s="132">
        <f t="shared" ref="F10:H10" si="0">IF(AND(F6&lt;&gt;"",F9&lt;&gt;""),100-SUM(F11:F12),0)</f>
        <v>0</v>
      </c>
      <c r="G10" s="132">
        <f t="shared" si="0"/>
        <v>0</v>
      </c>
      <c r="H10" s="132">
        <f t="shared" si="0"/>
        <v>0</v>
      </c>
    </row>
    <row r="11" spans="1:14" ht="45.75" customHeight="1">
      <c r="B11" s="211"/>
      <c r="C11" s="5" t="s">
        <v>77</v>
      </c>
      <c r="D11" s="6" t="s">
        <v>16</v>
      </c>
      <c r="E11" s="133">
        <f t="shared" ref="E11:H11" si="1">IFERROR(ROUNDUP(E7/E$9,2)*100,0)</f>
        <v>0</v>
      </c>
      <c r="F11" s="133">
        <f t="shared" si="1"/>
        <v>0</v>
      </c>
      <c r="G11" s="133">
        <f t="shared" si="1"/>
        <v>0</v>
      </c>
      <c r="H11" s="133">
        <f t="shared" si="1"/>
        <v>0</v>
      </c>
    </row>
    <row r="12" spans="1:14" ht="45.75" customHeight="1">
      <c r="B12" s="211"/>
      <c r="C12" s="5" t="s">
        <v>76</v>
      </c>
      <c r="D12" s="6" t="s">
        <v>16</v>
      </c>
      <c r="E12" s="133">
        <f t="shared" ref="E12:H12" si="2">IFERROR(ROUNDUP(E8/E$9,2)*100,0)</f>
        <v>0</v>
      </c>
      <c r="F12" s="133">
        <f t="shared" si="2"/>
        <v>0</v>
      </c>
      <c r="G12" s="133">
        <f t="shared" si="2"/>
        <v>0</v>
      </c>
      <c r="H12" s="133">
        <f t="shared" si="2"/>
        <v>0</v>
      </c>
    </row>
    <row r="13" spans="1:14" ht="45.75" customHeight="1">
      <c r="B13" s="211"/>
      <c r="C13" s="7" t="s">
        <v>78</v>
      </c>
      <c r="D13" s="6" t="s">
        <v>16</v>
      </c>
      <c r="E13" s="133">
        <f t="shared" ref="E13:H13" si="3">IFERROR(SUM(E6:E8)/E9*100,0)</f>
        <v>0</v>
      </c>
      <c r="F13" s="133">
        <f t="shared" si="3"/>
        <v>0</v>
      </c>
      <c r="G13" s="133">
        <f t="shared" si="3"/>
        <v>0</v>
      </c>
      <c r="H13" s="133">
        <f t="shared" si="3"/>
        <v>0</v>
      </c>
    </row>
    <row r="14" spans="1:14" ht="45.75" customHeight="1" thickBot="1">
      <c r="B14" s="211"/>
      <c r="C14" s="8" t="s">
        <v>79</v>
      </c>
      <c r="D14" s="9" t="s">
        <v>16</v>
      </c>
      <c r="E14" s="134">
        <f t="shared" ref="E14:H14" si="4">SUM(E11:E12)</f>
        <v>0</v>
      </c>
      <c r="F14" s="134">
        <f t="shared" si="4"/>
        <v>0</v>
      </c>
      <c r="G14" s="134">
        <f t="shared" si="4"/>
        <v>0</v>
      </c>
      <c r="H14" s="134">
        <f t="shared" si="4"/>
        <v>0</v>
      </c>
    </row>
    <row r="15" spans="1:14" ht="45.75" customHeight="1" thickTop="1" thickBot="1">
      <c r="B15" s="212" t="s">
        <v>22</v>
      </c>
      <c r="C15" s="212"/>
      <c r="D15" s="212"/>
      <c r="E15" s="11" t="str">
        <f>IF(AND(E6="",E7="",E8="",E9=""),"",IF(E11&gt;20,"否",IF(E12&gt;5,"否",IF(E13&lt;&gt;100,"否",IF(E14&gt;20,"否","適")))))</f>
        <v/>
      </c>
      <c r="F15" s="11" t="str">
        <f t="shared" ref="F15:H15" si="5">IF(AND(F6="",F7="",F8="",F9=""),"",IF(F11&gt;20,"否",IF(F12&gt;5,"否",IF(F13&lt;&gt;100,"否",IF(F14&gt;20,"否","適")))))</f>
        <v/>
      </c>
      <c r="G15" s="11" t="str">
        <f t="shared" si="5"/>
        <v/>
      </c>
      <c r="H15" s="11" t="str">
        <f t="shared" si="5"/>
        <v/>
      </c>
    </row>
    <row r="16" spans="1:14" ht="45.75" customHeight="1" thickTop="1">
      <c r="B16" s="213" t="s">
        <v>55</v>
      </c>
      <c r="C16" s="214"/>
      <c r="D16" s="214"/>
      <c r="E16" s="207" t="str">
        <f>IF(AND(E6="",E7="",E8="",E9=""),"",IF(E11&gt;20,"②上限超過","")&amp;IF(E12&gt;5,CHAR(10)&amp;"③上限超過","")&amp;IF(E13&lt;&gt;100,CHAR(10)&amp;"④合計の確認","")&amp;IF(E14&gt;20,CHAR(10)&amp;"②＋③上限超過",""))</f>
        <v/>
      </c>
      <c r="F16" s="207" t="str">
        <f t="shared" ref="F16:H16" si="6">IF(AND(F6="",F7="",F8="",F9=""),"",IF(F11&gt;20,"②上限超過","")&amp;IF(F12&gt;5,CHAR(10)&amp;"③上限超過","")&amp;IF(F13&lt;&gt;100,CHAR(10)&amp;"④合計の確認","")&amp;IF(F14&gt;20,CHAR(10)&amp;"②＋③上限超過",""))</f>
        <v/>
      </c>
      <c r="G16" s="207" t="str">
        <f t="shared" si="6"/>
        <v/>
      </c>
      <c r="H16" s="207" t="str">
        <f t="shared" si="6"/>
        <v/>
      </c>
    </row>
    <row r="17" spans="2:8" ht="45.75" customHeight="1">
      <c r="B17" s="215"/>
      <c r="C17" s="215"/>
      <c r="D17" s="215"/>
      <c r="E17" s="208"/>
      <c r="F17" s="208"/>
      <c r="G17" s="208"/>
      <c r="H17" s="208"/>
    </row>
    <row r="18" spans="2:8" ht="24.95" customHeight="1"/>
  </sheetData>
  <mergeCells count="16">
    <mergeCell ref="B3:F3"/>
    <mergeCell ref="A1:I1"/>
    <mergeCell ref="G16:G17"/>
    <mergeCell ref="H16:H17"/>
    <mergeCell ref="B6:B9"/>
    <mergeCell ref="B10:B14"/>
    <mergeCell ref="B15:D15"/>
    <mergeCell ref="B16:D17"/>
    <mergeCell ref="E16:E17"/>
    <mergeCell ref="F16:F17"/>
    <mergeCell ref="B4:C5"/>
    <mergeCell ref="D4:D5"/>
    <mergeCell ref="E4:E5"/>
    <mergeCell ref="F4:F5"/>
    <mergeCell ref="G4:G5"/>
    <mergeCell ref="H4:H5"/>
  </mergeCells>
  <phoneticPr fontId="1"/>
  <pageMargins left="0.39370078740157483" right="0.39370078740157483" top="0.78740157480314965" bottom="0.39370078740157483" header="0" footer="0"/>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7053-8390-4419-92C2-5CF2C94A5983}">
  <sheetPr codeName="Sheet3"/>
  <dimension ref="A1:AV54"/>
  <sheetViews>
    <sheetView zoomScale="85" zoomScaleNormal="85" zoomScaleSheetLayoutView="70" workbookViewId="0">
      <selection activeCell="AV45" sqref="AV45"/>
    </sheetView>
  </sheetViews>
  <sheetFormatPr defaultRowHeight="18.75"/>
  <cols>
    <col min="1" max="1" width="70.75" bestFit="1" customWidth="1"/>
    <col min="2" max="2" width="16.875" bestFit="1" customWidth="1"/>
    <col min="6" max="6" width="5.25" bestFit="1" customWidth="1"/>
    <col min="7" max="7" width="26.25" bestFit="1" customWidth="1"/>
    <col min="8" max="11" width="14.375" bestFit="1" customWidth="1"/>
    <col min="13" max="13" width="5.25" bestFit="1" customWidth="1"/>
    <col min="14" max="14" width="25.625" bestFit="1" customWidth="1"/>
    <col min="15" max="18" width="14.375" bestFit="1" customWidth="1"/>
    <col min="19" max="19" width="5.25" bestFit="1" customWidth="1"/>
    <col min="20" max="20" width="25.625" bestFit="1" customWidth="1"/>
    <col min="21" max="24" width="14.375" bestFit="1" customWidth="1"/>
    <col min="25" max="25" width="5.25" bestFit="1" customWidth="1"/>
    <col min="26" max="26" width="25.625" bestFit="1" customWidth="1"/>
    <col min="27" max="30" width="14.375" bestFit="1" customWidth="1"/>
    <col min="31" max="31" width="5.25" bestFit="1" customWidth="1"/>
    <col min="32" max="32" width="25.625" bestFit="1" customWidth="1"/>
    <col min="33" max="36" width="14.375" bestFit="1" customWidth="1"/>
    <col min="37" max="37" width="5.25" bestFit="1" customWidth="1"/>
    <col min="38" max="38" width="25.625" bestFit="1" customWidth="1"/>
    <col min="39" max="42" width="14.375" bestFit="1" customWidth="1"/>
    <col min="43" max="43" width="5.25" bestFit="1" customWidth="1"/>
    <col min="44" max="44" width="25.625" bestFit="1" customWidth="1"/>
    <col min="45" max="48" width="14.375" bestFit="1" customWidth="1"/>
  </cols>
  <sheetData>
    <row r="1" spans="1:42" ht="24.75" thickBot="1">
      <c r="A1" s="36" t="str">
        <f>'印刷対象　外部仕上色一覧'!E3</f>
        <v>基本基準１（住宅地）</v>
      </c>
      <c r="H1">
        <v>3</v>
      </c>
      <c r="I1">
        <v>4</v>
      </c>
      <c r="J1">
        <v>5</v>
      </c>
      <c r="K1">
        <v>6</v>
      </c>
    </row>
    <row r="2" spans="1:42" ht="30">
      <c r="F2" s="19"/>
      <c r="G2" s="20"/>
      <c r="H2" s="226" t="str">
        <f>A1</f>
        <v>基本基準１（住宅地）</v>
      </c>
      <c r="I2" s="226"/>
      <c r="J2" s="226"/>
      <c r="K2" s="227"/>
      <c r="M2" s="19"/>
      <c r="N2" s="20"/>
      <c r="O2" s="226" t="s">
        <v>24</v>
      </c>
      <c r="P2" s="226"/>
      <c r="Q2" s="226"/>
      <c r="R2" s="227"/>
      <c r="S2" s="19"/>
      <c r="T2" s="20"/>
      <c r="U2" s="226" t="s">
        <v>44</v>
      </c>
      <c r="V2" s="226"/>
      <c r="W2" s="226"/>
      <c r="X2" s="227"/>
      <c r="Y2" s="19"/>
      <c r="Z2" s="20"/>
      <c r="AA2" s="226" t="s">
        <v>25</v>
      </c>
      <c r="AB2" s="226"/>
      <c r="AC2" s="226"/>
      <c r="AD2" s="227"/>
      <c r="AE2" s="19"/>
      <c r="AF2" s="20"/>
      <c r="AG2" s="226" t="s">
        <v>26</v>
      </c>
      <c r="AH2" s="226"/>
      <c r="AI2" s="226"/>
      <c r="AJ2" s="227"/>
      <c r="AK2" s="19"/>
      <c r="AL2" s="20"/>
      <c r="AM2" s="226" t="s">
        <v>27</v>
      </c>
      <c r="AN2" s="226"/>
      <c r="AO2" s="226"/>
      <c r="AP2" s="227"/>
    </row>
    <row r="3" spans="1:42" ht="30">
      <c r="F3" s="22"/>
      <c r="G3" s="21"/>
      <c r="H3" s="21" t="s">
        <v>28</v>
      </c>
      <c r="I3" s="21" t="s">
        <v>29</v>
      </c>
      <c r="J3" s="21" t="s">
        <v>30</v>
      </c>
      <c r="K3" s="24" t="s">
        <v>31</v>
      </c>
      <c r="M3" s="22"/>
      <c r="N3" s="23"/>
      <c r="O3" s="21" t="s">
        <v>28</v>
      </c>
      <c r="P3" s="21" t="s">
        <v>29</v>
      </c>
      <c r="Q3" s="21" t="s">
        <v>30</v>
      </c>
      <c r="R3" s="24" t="s">
        <v>31</v>
      </c>
      <c r="S3" s="22"/>
      <c r="T3" s="23"/>
      <c r="U3" s="21" t="s">
        <v>28</v>
      </c>
      <c r="V3" s="21" t="s">
        <v>29</v>
      </c>
      <c r="W3" s="21" t="s">
        <v>162</v>
      </c>
      <c r="X3" s="24" t="s">
        <v>31</v>
      </c>
      <c r="Y3" s="22"/>
      <c r="Z3" s="23"/>
      <c r="AA3" s="21" t="s">
        <v>28</v>
      </c>
      <c r="AB3" s="21" t="s">
        <v>29</v>
      </c>
      <c r="AC3" s="21" t="s">
        <v>30</v>
      </c>
      <c r="AD3" s="24" t="s">
        <v>31</v>
      </c>
      <c r="AE3" s="22"/>
      <c r="AF3" s="23"/>
      <c r="AG3" s="21" t="s">
        <v>28</v>
      </c>
      <c r="AH3" s="21" t="s">
        <v>29</v>
      </c>
      <c r="AI3" s="21" t="s">
        <v>30</v>
      </c>
      <c r="AJ3" s="24" t="s">
        <v>31</v>
      </c>
      <c r="AK3" s="22"/>
      <c r="AL3" s="23"/>
      <c r="AM3" s="21" t="s">
        <v>28</v>
      </c>
      <c r="AN3" s="21" t="s">
        <v>29</v>
      </c>
      <c r="AO3" s="21" t="s">
        <v>30</v>
      </c>
      <c r="AP3" s="24" t="s">
        <v>31</v>
      </c>
    </row>
    <row r="4" spans="1:42" ht="30">
      <c r="A4" s="32" t="s">
        <v>69</v>
      </c>
      <c r="B4" s="33" t="s">
        <v>51</v>
      </c>
      <c r="F4" s="25">
        <v>1</v>
      </c>
      <c r="G4" s="229" t="s">
        <v>58</v>
      </c>
      <c r="H4" s="21">
        <f>IF($A$1=$A$4,VLOOKUP($F4,$M$4:$R$27,H$1,FALSE),
IF(OR($A$1=$A$5,$A$1=$A$6),VLOOKUP($F31,$S$4:$X$27,H$28,FALSE),
IF($A$1=$A$7,VLOOKUP($F4,$Y$4:$AD$27,H$1,FALSE),
IF($A$1=$A$8,VLOOKUP($F4,$AE$4:$AJ$27,H$1,FALSE),
IF(OR($A$1=$A$9,$A$1=$A$10),VLOOKUP($F4,$AK$4:$AP$27,H$1,FALSE),"")))))</f>
        <v>4</v>
      </c>
      <c r="I4" s="21">
        <f t="shared" ref="H4:I27" si="0">IF($A$1=$A$4,VLOOKUP($F4,$M$4:$R$27,I$1,FALSE),
IF(OR($A$1=$A$5,$A$1=$A$6),VLOOKUP($F31,$S$4:$X$27,I$28,FALSE),
IF($A$1=$A$7,VLOOKUP($F4,$Y$4:$AD$27,I$1,FALSE),
IF($A$1=$A$8,VLOOKUP($F4,$AE$4:$AJ$27,I$1,FALSE),
IF(OR($A$1=$A$9,$A$1=$A$10),VLOOKUP($F4,$AK$4:$AP$27,I$1,FALSE),"")))))</f>
        <v>8.5</v>
      </c>
      <c r="J4" s="21">
        <f t="shared" ref="J4:K27" si="1">IF($A$1=$A$4,VLOOKUP($F4,$M$4:$R$27,J$1,FALSE),
IF(OR($A$1=$A$5,$A$1=$A$6),VLOOKUP($F31,$S$4:$X$27,J$28,FALSE),
IF($A$1=$A$7,VLOOKUP($F4,$Y$4:$AD$27,J$1,FALSE),
IF($A$1=$A$8,VLOOKUP($F4,$AE$4:$AJ$27,J$1,FALSE),
IF(OR($A$1=$A$9,$A$1=$A$10),VLOOKUP($F4,$AK$4:$AP$27,J$1,FALSE),"")))))</f>
        <v>0</v>
      </c>
      <c r="K4" s="24">
        <f t="shared" si="1"/>
        <v>3</v>
      </c>
      <c r="M4" s="25">
        <v>1</v>
      </c>
      <c r="N4" s="228" t="s">
        <v>32</v>
      </c>
      <c r="O4" s="21">
        <v>4</v>
      </c>
      <c r="P4" s="21">
        <v>8.5</v>
      </c>
      <c r="Q4" s="21">
        <v>0</v>
      </c>
      <c r="R4" s="24">
        <v>3</v>
      </c>
      <c r="S4" s="25">
        <v>1</v>
      </c>
      <c r="T4" s="231" t="s">
        <v>32</v>
      </c>
      <c r="U4" s="21">
        <v>4</v>
      </c>
      <c r="V4" s="21">
        <v>8.5</v>
      </c>
      <c r="W4" s="21">
        <v>0</v>
      </c>
      <c r="X4" s="136">
        <v>4</v>
      </c>
      <c r="Y4" s="25">
        <v>1</v>
      </c>
      <c r="Z4" s="231" t="s">
        <v>32</v>
      </c>
      <c r="AA4" s="40">
        <v>4</v>
      </c>
      <c r="AB4" s="40">
        <v>8.5</v>
      </c>
      <c r="AC4" s="40">
        <v>0</v>
      </c>
      <c r="AD4" s="41">
        <v>4</v>
      </c>
      <c r="AE4" s="25">
        <v>1</v>
      </c>
      <c r="AF4" s="231" t="s">
        <v>32</v>
      </c>
      <c r="AG4" s="40">
        <v>3</v>
      </c>
      <c r="AH4" s="40">
        <v>8.5</v>
      </c>
      <c r="AI4" s="40">
        <v>0</v>
      </c>
      <c r="AJ4" s="41">
        <v>4</v>
      </c>
      <c r="AK4" s="25">
        <v>1</v>
      </c>
      <c r="AL4" s="231" t="s">
        <v>32</v>
      </c>
      <c r="AM4" s="21">
        <v>2</v>
      </c>
      <c r="AN4" s="21">
        <v>8.5</v>
      </c>
      <c r="AO4" s="21">
        <v>0</v>
      </c>
      <c r="AP4" s="41">
        <v>4</v>
      </c>
    </row>
    <row r="5" spans="1:42" ht="30">
      <c r="A5" s="32" t="s">
        <v>70</v>
      </c>
      <c r="B5" s="33" t="s">
        <v>51</v>
      </c>
      <c r="F5" s="25">
        <v>2</v>
      </c>
      <c r="G5" s="229"/>
      <c r="H5" s="21">
        <f t="shared" si="0"/>
        <v>8.5</v>
      </c>
      <c r="I5" s="21">
        <f t="shared" si="0"/>
        <v>10</v>
      </c>
      <c r="J5" s="21">
        <f t="shared" si="1"/>
        <v>0</v>
      </c>
      <c r="K5" s="24">
        <f t="shared" si="1"/>
        <v>1.5</v>
      </c>
      <c r="M5" s="25">
        <v>2</v>
      </c>
      <c r="N5" s="228"/>
      <c r="O5" s="21">
        <v>8.5</v>
      </c>
      <c r="P5" s="21">
        <v>10</v>
      </c>
      <c r="Q5" s="21">
        <v>0</v>
      </c>
      <c r="R5" s="24">
        <v>1.5</v>
      </c>
      <c r="S5" s="25">
        <v>2</v>
      </c>
      <c r="T5" s="231"/>
      <c r="U5" s="21">
        <v>8.5</v>
      </c>
      <c r="V5" s="21">
        <v>10</v>
      </c>
      <c r="W5" s="21">
        <v>0</v>
      </c>
      <c r="X5" s="136">
        <v>1.5</v>
      </c>
      <c r="Y5" s="25">
        <v>2</v>
      </c>
      <c r="Z5" s="231"/>
      <c r="AA5" s="40">
        <v>8.5</v>
      </c>
      <c r="AB5" s="40">
        <v>10</v>
      </c>
      <c r="AC5" s="40">
        <v>0</v>
      </c>
      <c r="AD5" s="41">
        <v>1.5</v>
      </c>
      <c r="AE5" s="25">
        <v>2</v>
      </c>
      <c r="AF5" s="231"/>
      <c r="AG5" s="40">
        <v>8.5</v>
      </c>
      <c r="AH5" s="40">
        <v>10</v>
      </c>
      <c r="AI5" s="40">
        <v>0</v>
      </c>
      <c r="AJ5" s="41">
        <v>1.5</v>
      </c>
      <c r="AK5" s="25">
        <v>2</v>
      </c>
      <c r="AL5" s="231"/>
      <c r="AM5" s="21">
        <v>8.5</v>
      </c>
      <c r="AN5" s="21">
        <v>10</v>
      </c>
      <c r="AO5" s="21">
        <v>0</v>
      </c>
      <c r="AP5" s="41">
        <v>1.5</v>
      </c>
    </row>
    <row r="6" spans="1:42" ht="30">
      <c r="A6" s="32" t="s">
        <v>71</v>
      </c>
      <c r="B6" s="33" t="s">
        <v>51</v>
      </c>
      <c r="F6" s="25">
        <v>3</v>
      </c>
      <c r="G6" s="229" t="s">
        <v>59</v>
      </c>
      <c r="H6" s="21">
        <f t="shared" si="0"/>
        <v>4</v>
      </c>
      <c r="I6" s="21">
        <f t="shared" si="0"/>
        <v>8.5</v>
      </c>
      <c r="J6" s="21">
        <f t="shared" si="1"/>
        <v>0</v>
      </c>
      <c r="K6" s="24">
        <f t="shared" si="1"/>
        <v>5</v>
      </c>
      <c r="M6" s="25">
        <v>3</v>
      </c>
      <c r="N6" s="228" t="s">
        <v>33</v>
      </c>
      <c r="O6" s="21">
        <v>4</v>
      </c>
      <c r="P6" s="21">
        <v>8.5</v>
      </c>
      <c r="Q6" s="21">
        <v>0</v>
      </c>
      <c r="R6" s="24">
        <v>5</v>
      </c>
      <c r="S6" s="25">
        <v>3</v>
      </c>
      <c r="T6" s="231" t="s">
        <v>33</v>
      </c>
      <c r="U6" s="21">
        <v>4</v>
      </c>
      <c r="V6" s="21">
        <v>8.5</v>
      </c>
      <c r="W6" s="21">
        <v>0</v>
      </c>
      <c r="X6" s="136">
        <v>6</v>
      </c>
      <c r="Y6" s="25">
        <v>3</v>
      </c>
      <c r="Z6" s="231" t="s">
        <v>33</v>
      </c>
      <c r="AA6" s="40">
        <v>4</v>
      </c>
      <c r="AB6" s="40">
        <v>8.5</v>
      </c>
      <c r="AC6" s="40">
        <v>0</v>
      </c>
      <c r="AD6" s="41">
        <v>4</v>
      </c>
      <c r="AE6" s="25">
        <v>3</v>
      </c>
      <c r="AF6" s="231" t="s">
        <v>33</v>
      </c>
      <c r="AG6" s="40">
        <v>3</v>
      </c>
      <c r="AH6" s="40">
        <v>8.5</v>
      </c>
      <c r="AI6" s="40">
        <v>0</v>
      </c>
      <c r="AJ6" s="137">
        <v>6</v>
      </c>
      <c r="AK6" s="25">
        <v>3</v>
      </c>
      <c r="AL6" s="231" t="s">
        <v>33</v>
      </c>
      <c r="AM6" s="21">
        <v>2</v>
      </c>
      <c r="AN6" s="21">
        <v>8.5</v>
      </c>
      <c r="AO6" s="21">
        <v>0</v>
      </c>
      <c r="AP6" s="137">
        <v>6</v>
      </c>
    </row>
    <row r="7" spans="1:42" ht="30">
      <c r="A7" s="32" t="s">
        <v>52</v>
      </c>
      <c r="B7" s="33" t="s">
        <v>53</v>
      </c>
      <c r="F7" s="25">
        <v>4</v>
      </c>
      <c r="G7" s="229"/>
      <c r="H7" s="21">
        <f t="shared" si="0"/>
        <v>8.5</v>
      </c>
      <c r="I7" s="21">
        <f t="shared" si="0"/>
        <v>10</v>
      </c>
      <c r="J7" s="21">
        <f t="shared" si="1"/>
        <v>0</v>
      </c>
      <c r="K7" s="24">
        <f t="shared" si="1"/>
        <v>2</v>
      </c>
      <c r="M7" s="25">
        <v>4</v>
      </c>
      <c r="N7" s="228"/>
      <c r="O7" s="21">
        <v>8.5</v>
      </c>
      <c r="P7" s="21">
        <v>10</v>
      </c>
      <c r="Q7" s="21">
        <v>0</v>
      </c>
      <c r="R7" s="24">
        <v>2</v>
      </c>
      <c r="S7" s="25">
        <v>4</v>
      </c>
      <c r="T7" s="231"/>
      <c r="U7" s="21">
        <v>8.5</v>
      </c>
      <c r="V7" s="21">
        <v>10</v>
      </c>
      <c r="W7" s="21">
        <v>0</v>
      </c>
      <c r="X7" s="136">
        <v>2</v>
      </c>
      <c r="Y7" s="25">
        <v>4</v>
      </c>
      <c r="Z7" s="231"/>
      <c r="AA7" s="40">
        <v>8.5</v>
      </c>
      <c r="AB7" s="40">
        <v>10</v>
      </c>
      <c r="AC7" s="40">
        <v>0</v>
      </c>
      <c r="AD7" s="41">
        <v>2</v>
      </c>
      <c r="AE7" s="25">
        <v>4</v>
      </c>
      <c r="AF7" s="231"/>
      <c r="AG7" s="40">
        <v>8.5</v>
      </c>
      <c r="AH7" s="40">
        <v>10</v>
      </c>
      <c r="AI7" s="40">
        <v>0</v>
      </c>
      <c r="AJ7" s="137">
        <v>2</v>
      </c>
      <c r="AK7" s="25">
        <v>4</v>
      </c>
      <c r="AL7" s="231"/>
      <c r="AM7" s="21">
        <v>8.5</v>
      </c>
      <c r="AN7" s="21">
        <v>10</v>
      </c>
      <c r="AO7" s="21">
        <v>0</v>
      </c>
      <c r="AP7" s="137">
        <v>2</v>
      </c>
    </row>
    <row r="8" spans="1:42" ht="30">
      <c r="A8" s="32" t="s">
        <v>85</v>
      </c>
      <c r="B8" s="33" t="s">
        <v>54</v>
      </c>
      <c r="F8" s="25">
        <v>5</v>
      </c>
      <c r="G8" s="229" t="s">
        <v>60</v>
      </c>
      <c r="H8" s="21">
        <f t="shared" si="0"/>
        <v>4</v>
      </c>
      <c r="I8" s="21">
        <f t="shared" si="0"/>
        <v>8.5</v>
      </c>
      <c r="J8" s="21">
        <f t="shared" si="1"/>
        <v>0</v>
      </c>
      <c r="K8" s="24">
        <f t="shared" si="1"/>
        <v>1.5</v>
      </c>
      <c r="M8" s="25">
        <v>5</v>
      </c>
      <c r="N8" s="228" t="s">
        <v>34</v>
      </c>
      <c r="O8" s="21">
        <v>4</v>
      </c>
      <c r="P8" s="21">
        <v>8.5</v>
      </c>
      <c r="Q8" s="21">
        <v>0</v>
      </c>
      <c r="R8" s="24">
        <v>1.5</v>
      </c>
      <c r="S8" s="25">
        <v>5</v>
      </c>
      <c r="T8" s="231" t="s">
        <v>34</v>
      </c>
      <c r="U8" s="21">
        <v>4</v>
      </c>
      <c r="V8" s="21">
        <v>8.5</v>
      </c>
      <c r="W8" s="21">
        <v>0</v>
      </c>
      <c r="X8" s="136">
        <v>2</v>
      </c>
      <c r="Y8" s="25">
        <v>5</v>
      </c>
      <c r="Z8" s="231" t="s">
        <v>34</v>
      </c>
      <c r="AA8" s="40">
        <v>4</v>
      </c>
      <c r="AB8" s="40">
        <v>8.5</v>
      </c>
      <c r="AC8" s="40">
        <v>0</v>
      </c>
      <c r="AD8" s="41">
        <v>1.5</v>
      </c>
      <c r="AE8" s="25">
        <v>5</v>
      </c>
      <c r="AF8" s="231" t="s">
        <v>34</v>
      </c>
      <c r="AG8" s="40">
        <v>3</v>
      </c>
      <c r="AH8" s="40">
        <v>8.5</v>
      </c>
      <c r="AI8" s="40">
        <v>0</v>
      </c>
      <c r="AJ8" s="41">
        <v>2</v>
      </c>
      <c r="AK8" s="25">
        <v>5</v>
      </c>
      <c r="AL8" s="231" t="s">
        <v>34</v>
      </c>
      <c r="AM8" s="21">
        <v>2</v>
      </c>
      <c r="AN8" s="21">
        <v>8.5</v>
      </c>
      <c r="AO8" s="21">
        <v>0</v>
      </c>
      <c r="AP8" s="41">
        <v>2</v>
      </c>
    </row>
    <row r="9" spans="1:42" ht="30">
      <c r="A9" s="32" t="s">
        <v>68</v>
      </c>
      <c r="B9" s="33" t="s">
        <v>54</v>
      </c>
      <c r="F9" s="25">
        <v>6</v>
      </c>
      <c r="G9" s="229"/>
      <c r="H9" s="21">
        <f t="shared" si="0"/>
        <v>8.5</v>
      </c>
      <c r="I9" s="21">
        <f t="shared" si="0"/>
        <v>10</v>
      </c>
      <c r="J9" s="21">
        <f t="shared" si="1"/>
        <v>0</v>
      </c>
      <c r="K9" s="24">
        <f t="shared" si="1"/>
        <v>1</v>
      </c>
      <c r="M9" s="25">
        <v>6</v>
      </c>
      <c r="N9" s="228"/>
      <c r="O9" s="21">
        <v>8.5</v>
      </c>
      <c r="P9" s="21">
        <v>10</v>
      </c>
      <c r="Q9" s="21">
        <v>0</v>
      </c>
      <c r="R9" s="24">
        <v>1</v>
      </c>
      <c r="S9" s="25">
        <v>6</v>
      </c>
      <c r="T9" s="231"/>
      <c r="U9" s="21">
        <v>8.5</v>
      </c>
      <c r="V9" s="21">
        <v>10</v>
      </c>
      <c r="W9" s="21">
        <v>0</v>
      </c>
      <c r="X9" s="136">
        <v>1</v>
      </c>
      <c r="Y9" s="25">
        <v>6</v>
      </c>
      <c r="Z9" s="231"/>
      <c r="AA9" s="40">
        <v>8.5</v>
      </c>
      <c r="AB9" s="40">
        <v>10</v>
      </c>
      <c r="AC9" s="40">
        <v>0</v>
      </c>
      <c r="AD9" s="41">
        <v>1.5</v>
      </c>
      <c r="AE9" s="25">
        <v>6</v>
      </c>
      <c r="AF9" s="231"/>
      <c r="AG9" s="40">
        <v>8.5</v>
      </c>
      <c r="AH9" s="40">
        <v>10</v>
      </c>
      <c r="AI9" s="40">
        <v>0</v>
      </c>
      <c r="AJ9" s="41">
        <v>1</v>
      </c>
      <c r="AK9" s="25">
        <v>6</v>
      </c>
      <c r="AL9" s="231"/>
      <c r="AM9" s="21">
        <v>8.5</v>
      </c>
      <c r="AN9" s="21">
        <v>10</v>
      </c>
      <c r="AO9" s="21">
        <v>0</v>
      </c>
      <c r="AP9" s="41">
        <v>1</v>
      </c>
    </row>
    <row r="10" spans="1:42" ht="30">
      <c r="A10" s="32" t="s">
        <v>67</v>
      </c>
      <c r="B10" s="33" t="s">
        <v>54</v>
      </c>
      <c r="F10" s="25">
        <v>7</v>
      </c>
      <c r="G10" s="232" t="s">
        <v>61</v>
      </c>
      <c r="H10" s="21">
        <f t="shared" si="0"/>
        <v>0</v>
      </c>
      <c r="I10" s="21">
        <f t="shared" si="0"/>
        <v>4</v>
      </c>
      <c r="J10" s="21">
        <f t="shared" si="1"/>
        <v>0</v>
      </c>
      <c r="K10" s="24">
        <f t="shared" si="1"/>
        <v>4</v>
      </c>
      <c r="M10" s="25">
        <v>7</v>
      </c>
      <c r="N10" s="26" t="s">
        <v>35</v>
      </c>
      <c r="O10" s="21">
        <v>0</v>
      </c>
      <c r="P10" s="21">
        <v>4</v>
      </c>
      <c r="Q10" s="21">
        <v>0</v>
      </c>
      <c r="R10" s="24">
        <v>4</v>
      </c>
      <c r="S10" s="25">
        <v>7</v>
      </c>
      <c r="T10" s="23" t="s">
        <v>35</v>
      </c>
      <c r="U10" s="21">
        <v>0</v>
      </c>
      <c r="V10" s="21">
        <v>4</v>
      </c>
      <c r="W10" s="21">
        <v>0</v>
      </c>
      <c r="X10" s="24">
        <v>4</v>
      </c>
      <c r="Y10" s="25">
        <v>7</v>
      </c>
      <c r="Z10" s="23" t="s">
        <v>35</v>
      </c>
      <c r="AA10" s="21">
        <v>0</v>
      </c>
      <c r="AB10" s="21">
        <v>4</v>
      </c>
      <c r="AC10" s="21">
        <v>0</v>
      </c>
      <c r="AD10" s="24">
        <v>6</v>
      </c>
      <c r="AE10" s="25">
        <v>7</v>
      </c>
      <c r="AF10" s="23" t="s">
        <v>35</v>
      </c>
      <c r="AG10" s="21">
        <v>0</v>
      </c>
      <c r="AH10" s="21">
        <v>3</v>
      </c>
      <c r="AI10" s="21">
        <v>0</v>
      </c>
      <c r="AJ10" s="24">
        <v>4</v>
      </c>
      <c r="AK10" s="25">
        <v>7</v>
      </c>
      <c r="AL10" s="23" t="s">
        <v>35</v>
      </c>
      <c r="AM10" s="21">
        <v>0</v>
      </c>
      <c r="AN10" s="21">
        <v>2</v>
      </c>
      <c r="AO10" s="21">
        <v>0</v>
      </c>
      <c r="AP10" s="24">
        <v>4</v>
      </c>
    </row>
    <row r="11" spans="1:42" ht="30">
      <c r="F11" s="25">
        <v>8</v>
      </c>
      <c r="G11" s="232"/>
      <c r="H11" s="21">
        <f>IF($A$1=$A$4,VLOOKUP($F11,$M$4:$R$27,H$1,FALSE),
IF(OR($A$1=$A$5,$A$1=$A$6),VLOOKUP($F38,$S$4:$X$27,H$28,FALSE),
IF($A$1=$A$7,VLOOKUP($F11,$Y$4:$AD$27,H$1,FALSE),
IF($A$1=$A$8,VLOOKUP($F11,$AE$4:$AJ$27,H$1,FALSE),
IF(OR($A$1=$A$9,$A$1=$A$10),VLOOKUP($F11,$AK$4:$AP$27,H$1,FALSE),"")))))</f>
        <v>4</v>
      </c>
      <c r="I11" s="21">
        <f t="shared" si="0"/>
        <v>8.5</v>
      </c>
      <c r="J11" s="21">
        <f t="shared" si="1"/>
        <v>3</v>
      </c>
      <c r="K11" s="24">
        <f t="shared" si="1"/>
        <v>4</v>
      </c>
      <c r="M11" s="25">
        <v>8</v>
      </c>
      <c r="N11" s="26"/>
      <c r="O11" s="21">
        <v>4</v>
      </c>
      <c r="P11" s="21">
        <v>8.5</v>
      </c>
      <c r="Q11" s="21">
        <v>3</v>
      </c>
      <c r="R11" s="24">
        <v>4</v>
      </c>
      <c r="S11" s="25">
        <v>8</v>
      </c>
      <c r="T11" s="23"/>
      <c r="U11" s="21">
        <v>4</v>
      </c>
      <c r="V11" s="21">
        <v>8.5</v>
      </c>
      <c r="W11" s="21">
        <v>4</v>
      </c>
      <c r="X11" s="24">
        <v>4</v>
      </c>
      <c r="Y11" s="25">
        <v>8</v>
      </c>
      <c r="Z11" s="23"/>
      <c r="AA11" s="21">
        <v>4</v>
      </c>
      <c r="AB11" s="21">
        <v>8.5</v>
      </c>
      <c r="AC11" s="21">
        <v>4</v>
      </c>
      <c r="AD11" s="24">
        <v>6</v>
      </c>
      <c r="AE11" s="25">
        <v>8</v>
      </c>
      <c r="AF11" s="23"/>
      <c r="AG11" s="21">
        <v>3</v>
      </c>
      <c r="AH11" s="21">
        <v>8.5</v>
      </c>
      <c r="AI11" s="21">
        <v>4</v>
      </c>
      <c r="AJ11" s="24">
        <v>4</v>
      </c>
      <c r="AK11" s="25">
        <v>8</v>
      </c>
      <c r="AL11" s="23"/>
      <c r="AM11" s="21">
        <v>2</v>
      </c>
      <c r="AN11" s="21">
        <v>8.5</v>
      </c>
      <c r="AO11" s="21">
        <v>4</v>
      </c>
      <c r="AP11" s="24">
        <v>4</v>
      </c>
    </row>
    <row r="12" spans="1:42" ht="30">
      <c r="F12" s="25">
        <v>9</v>
      </c>
      <c r="G12" s="232"/>
      <c r="H12" s="21">
        <f t="shared" si="0"/>
        <v>8.5</v>
      </c>
      <c r="I12" s="21">
        <f t="shared" si="0"/>
        <v>10</v>
      </c>
      <c r="J12" s="21">
        <f t="shared" si="1"/>
        <v>1.5</v>
      </c>
      <c r="K12" s="24">
        <f t="shared" si="1"/>
        <v>4</v>
      </c>
      <c r="M12" s="25">
        <v>9</v>
      </c>
      <c r="N12" s="26"/>
      <c r="O12" s="21">
        <v>8.5</v>
      </c>
      <c r="P12" s="21">
        <v>10</v>
      </c>
      <c r="Q12" s="21">
        <v>1.5</v>
      </c>
      <c r="R12" s="24">
        <v>4</v>
      </c>
      <c r="S12" s="25">
        <v>9</v>
      </c>
      <c r="T12" s="23"/>
      <c r="U12" s="21">
        <v>8.5</v>
      </c>
      <c r="V12" s="21">
        <v>10</v>
      </c>
      <c r="W12" s="21">
        <v>1.5</v>
      </c>
      <c r="X12" s="24">
        <v>4</v>
      </c>
      <c r="Y12" s="25">
        <v>9</v>
      </c>
      <c r="Z12" s="23"/>
      <c r="AA12" s="21">
        <v>8.5</v>
      </c>
      <c r="AB12" s="21">
        <v>10</v>
      </c>
      <c r="AC12" s="21">
        <v>1.5</v>
      </c>
      <c r="AD12" s="24">
        <v>6</v>
      </c>
      <c r="AE12" s="25">
        <v>9</v>
      </c>
      <c r="AF12" s="23"/>
      <c r="AG12" s="21">
        <v>8.5</v>
      </c>
      <c r="AH12" s="21">
        <v>10</v>
      </c>
      <c r="AI12" s="21">
        <v>1.5</v>
      </c>
      <c r="AJ12" s="24">
        <v>4</v>
      </c>
      <c r="AK12" s="25">
        <v>9</v>
      </c>
      <c r="AL12" s="23"/>
      <c r="AM12" s="21">
        <v>8.5</v>
      </c>
      <c r="AN12" s="21">
        <v>10</v>
      </c>
      <c r="AO12" s="21">
        <v>1.5</v>
      </c>
      <c r="AP12" s="24">
        <v>4</v>
      </c>
    </row>
    <row r="13" spans="1:42" ht="30">
      <c r="F13" s="25">
        <v>10</v>
      </c>
      <c r="G13" s="232" t="s">
        <v>62</v>
      </c>
      <c r="H13" s="21">
        <f t="shared" si="0"/>
        <v>0</v>
      </c>
      <c r="I13" s="21">
        <f t="shared" si="0"/>
        <v>4</v>
      </c>
      <c r="J13" s="21">
        <f t="shared" si="1"/>
        <v>0</v>
      </c>
      <c r="K13" s="24">
        <f t="shared" si="1"/>
        <v>6</v>
      </c>
      <c r="M13" s="25">
        <v>10</v>
      </c>
      <c r="N13" s="26" t="s">
        <v>36</v>
      </c>
      <c r="O13" s="21">
        <v>0</v>
      </c>
      <c r="P13" s="21">
        <v>4</v>
      </c>
      <c r="Q13" s="21">
        <v>0</v>
      </c>
      <c r="R13" s="24">
        <v>6</v>
      </c>
      <c r="S13" s="25">
        <v>10</v>
      </c>
      <c r="T13" s="23" t="s">
        <v>36</v>
      </c>
      <c r="U13" s="21">
        <v>0</v>
      </c>
      <c r="V13" s="21">
        <v>4</v>
      </c>
      <c r="W13" s="21">
        <v>0</v>
      </c>
      <c r="X13" s="24">
        <v>6</v>
      </c>
      <c r="Y13" s="25">
        <v>10</v>
      </c>
      <c r="Z13" s="23" t="s">
        <v>36</v>
      </c>
      <c r="AA13" s="21">
        <v>0</v>
      </c>
      <c r="AB13" s="21">
        <v>4</v>
      </c>
      <c r="AC13" s="21">
        <v>0</v>
      </c>
      <c r="AD13" s="24">
        <v>6</v>
      </c>
      <c r="AE13" s="25">
        <v>10</v>
      </c>
      <c r="AF13" s="23" t="s">
        <v>36</v>
      </c>
      <c r="AG13" s="21">
        <v>0</v>
      </c>
      <c r="AH13" s="21">
        <v>3</v>
      </c>
      <c r="AI13" s="21">
        <v>0</v>
      </c>
      <c r="AJ13" s="24">
        <v>6</v>
      </c>
      <c r="AK13" s="25">
        <v>10</v>
      </c>
      <c r="AL13" s="23" t="s">
        <v>36</v>
      </c>
      <c r="AM13" s="21">
        <v>0</v>
      </c>
      <c r="AN13" s="21">
        <v>2</v>
      </c>
      <c r="AO13" s="21">
        <v>0</v>
      </c>
      <c r="AP13" s="24">
        <v>6</v>
      </c>
    </row>
    <row r="14" spans="1:42" ht="30">
      <c r="F14" s="25">
        <v>11</v>
      </c>
      <c r="G14" s="232"/>
      <c r="H14" s="21">
        <f t="shared" si="0"/>
        <v>4</v>
      </c>
      <c r="I14" s="21">
        <f t="shared" si="0"/>
        <v>8.5</v>
      </c>
      <c r="J14" s="21">
        <f t="shared" si="1"/>
        <v>5</v>
      </c>
      <c r="K14" s="24">
        <f t="shared" si="1"/>
        <v>6</v>
      </c>
      <c r="M14" s="25">
        <v>11</v>
      </c>
      <c r="N14" s="26"/>
      <c r="O14" s="21">
        <v>4</v>
      </c>
      <c r="P14" s="21">
        <v>8.5</v>
      </c>
      <c r="Q14" s="21">
        <v>5</v>
      </c>
      <c r="R14" s="24">
        <v>6</v>
      </c>
      <c r="S14" s="25">
        <v>11</v>
      </c>
      <c r="T14" s="23"/>
      <c r="U14" s="21">
        <v>4</v>
      </c>
      <c r="V14" s="21">
        <v>8.5</v>
      </c>
      <c r="W14" s="21">
        <v>6</v>
      </c>
      <c r="X14" s="24">
        <v>6</v>
      </c>
      <c r="Y14" s="25">
        <v>11</v>
      </c>
      <c r="Z14" s="23"/>
      <c r="AA14" s="21">
        <v>4</v>
      </c>
      <c r="AB14" s="21">
        <v>8.5</v>
      </c>
      <c r="AC14" s="21">
        <v>4</v>
      </c>
      <c r="AD14" s="24">
        <v>6</v>
      </c>
      <c r="AE14" s="25">
        <v>11</v>
      </c>
      <c r="AF14" s="23"/>
      <c r="AG14" s="21">
        <v>3</v>
      </c>
      <c r="AH14" s="21">
        <v>8.5</v>
      </c>
      <c r="AI14" s="21">
        <v>6</v>
      </c>
      <c r="AJ14" s="24">
        <v>6</v>
      </c>
      <c r="AK14" s="25">
        <v>11</v>
      </c>
      <c r="AL14" s="23"/>
      <c r="AM14" s="21">
        <v>2</v>
      </c>
      <c r="AN14" s="21">
        <v>8.5</v>
      </c>
      <c r="AO14" s="21">
        <v>6</v>
      </c>
      <c r="AP14" s="24">
        <v>6</v>
      </c>
    </row>
    <row r="15" spans="1:42" ht="30">
      <c r="F15" s="25">
        <v>12</v>
      </c>
      <c r="G15" s="232"/>
      <c r="H15" s="21">
        <f t="shared" si="0"/>
        <v>8.5</v>
      </c>
      <c r="I15" s="21">
        <f t="shared" si="0"/>
        <v>10</v>
      </c>
      <c r="J15" s="21">
        <f t="shared" si="1"/>
        <v>2</v>
      </c>
      <c r="K15" s="24">
        <f t="shared" si="1"/>
        <v>6</v>
      </c>
      <c r="M15" s="25">
        <v>12</v>
      </c>
      <c r="N15" s="26"/>
      <c r="O15" s="21">
        <v>8.5</v>
      </c>
      <c r="P15" s="21">
        <v>10</v>
      </c>
      <c r="Q15" s="21">
        <v>2</v>
      </c>
      <c r="R15" s="24">
        <v>6</v>
      </c>
      <c r="S15" s="25">
        <v>12</v>
      </c>
      <c r="T15" s="23"/>
      <c r="U15" s="21">
        <v>8.5</v>
      </c>
      <c r="V15" s="21">
        <v>10</v>
      </c>
      <c r="W15" s="21">
        <v>2</v>
      </c>
      <c r="X15" s="24">
        <v>6</v>
      </c>
      <c r="Y15" s="25">
        <v>12</v>
      </c>
      <c r="Z15" s="23"/>
      <c r="AA15" s="21">
        <v>8.5</v>
      </c>
      <c r="AB15" s="21">
        <v>10</v>
      </c>
      <c r="AC15" s="21">
        <v>2</v>
      </c>
      <c r="AD15" s="24">
        <v>6</v>
      </c>
      <c r="AE15" s="25">
        <v>12</v>
      </c>
      <c r="AF15" s="23"/>
      <c r="AG15" s="21">
        <v>8.5</v>
      </c>
      <c r="AH15" s="21">
        <v>10</v>
      </c>
      <c r="AI15" s="21">
        <v>2</v>
      </c>
      <c r="AJ15" s="24">
        <v>6</v>
      </c>
      <c r="AK15" s="25">
        <v>12</v>
      </c>
      <c r="AL15" s="23"/>
      <c r="AM15" s="21">
        <v>8.5</v>
      </c>
      <c r="AN15" s="21">
        <v>10</v>
      </c>
      <c r="AO15" s="21">
        <v>2</v>
      </c>
      <c r="AP15" s="24">
        <v>6</v>
      </c>
    </row>
    <row r="16" spans="1:42" ht="30">
      <c r="F16" s="25">
        <v>13</v>
      </c>
      <c r="G16" s="232" t="s">
        <v>63</v>
      </c>
      <c r="H16" s="21">
        <f t="shared" si="0"/>
        <v>0</v>
      </c>
      <c r="I16" s="21">
        <f t="shared" si="0"/>
        <v>4</v>
      </c>
      <c r="J16" s="21">
        <f t="shared" si="1"/>
        <v>0</v>
      </c>
      <c r="K16" s="24">
        <f t="shared" si="1"/>
        <v>2</v>
      </c>
      <c r="M16" s="25">
        <v>13</v>
      </c>
      <c r="N16" s="26" t="s">
        <v>37</v>
      </c>
      <c r="O16" s="21">
        <v>0</v>
      </c>
      <c r="P16" s="21">
        <v>4</v>
      </c>
      <c r="Q16" s="21">
        <v>0</v>
      </c>
      <c r="R16" s="24">
        <v>2</v>
      </c>
      <c r="S16" s="25">
        <v>13</v>
      </c>
      <c r="T16" s="23" t="s">
        <v>37</v>
      </c>
      <c r="U16" s="21">
        <v>0</v>
      </c>
      <c r="V16" s="21">
        <v>4</v>
      </c>
      <c r="W16" s="21">
        <v>0</v>
      </c>
      <c r="X16" s="24">
        <v>2</v>
      </c>
      <c r="Y16" s="25">
        <v>13</v>
      </c>
      <c r="Z16" s="23" t="s">
        <v>37</v>
      </c>
      <c r="AA16" s="21">
        <v>0</v>
      </c>
      <c r="AB16" s="21">
        <v>4</v>
      </c>
      <c r="AC16" s="21">
        <v>0</v>
      </c>
      <c r="AD16" s="24">
        <v>2</v>
      </c>
      <c r="AE16" s="25">
        <v>13</v>
      </c>
      <c r="AF16" s="23" t="s">
        <v>37</v>
      </c>
      <c r="AG16" s="21">
        <v>0</v>
      </c>
      <c r="AH16" s="21">
        <v>3</v>
      </c>
      <c r="AI16" s="21">
        <v>0</v>
      </c>
      <c r="AJ16" s="24">
        <v>2</v>
      </c>
      <c r="AK16" s="25">
        <v>13</v>
      </c>
      <c r="AL16" s="23" t="s">
        <v>37</v>
      </c>
      <c r="AM16" s="21">
        <v>0</v>
      </c>
      <c r="AN16" s="21">
        <v>2</v>
      </c>
      <c r="AO16" s="21">
        <v>0</v>
      </c>
      <c r="AP16" s="24">
        <v>2</v>
      </c>
    </row>
    <row r="17" spans="6:48" ht="30">
      <c r="F17" s="25">
        <v>14</v>
      </c>
      <c r="G17" s="232"/>
      <c r="H17" s="21">
        <f t="shared" si="0"/>
        <v>4</v>
      </c>
      <c r="I17" s="21">
        <f t="shared" si="0"/>
        <v>8.5</v>
      </c>
      <c r="J17" s="21">
        <f t="shared" si="1"/>
        <v>1.5</v>
      </c>
      <c r="K17" s="24">
        <f t="shared" si="1"/>
        <v>2</v>
      </c>
      <c r="M17" s="25">
        <v>14</v>
      </c>
      <c r="N17" s="26"/>
      <c r="O17" s="21">
        <v>4</v>
      </c>
      <c r="P17" s="21">
        <v>8.5</v>
      </c>
      <c r="Q17" s="21">
        <v>1.5</v>
      </c>
      <c r="R17" s="24">
        <v>2</v>
      </c>
      <c r="S17" s="25">
        <v>14</v>
      </c>
      <c r="T17" s="23"/>
      <c r="U17" s="21">
        <v>4</v>
      </c>
      <c r="V17" s="21">
        <v>8.5</v>
      </c>
      <c r="W17" s="21">
        <v>2</v>
      </c>
      <c r="X17" s="24">
        <v>2</v>
      </c>
      <c r="Y17" s="25">
        <v>14</v>
      </c>
      <c r="Z17" s="23"/>
      <c r="AA17" s="21">
        <v>4</v>
      </c>
      <c r="AB17" s="21">
        <v>8.5</v>
      </c>
      <c r="AC17" s="21">
        <v>1.5</v>
      </c>
      <c r="AD17" s="24">
        <v>2</v>
      </c>
      <c r="AE17" s="25">
        <v>14</v>
      </c>
      <c r="AF17" s="23"/>
      <c r="AG17" s="21">
        <v>3</v>
      </c>
      <c r="AH17" s="21">
        <v>8.5</v>
      </c>
      <c r="AI17" s="21">
        <v>2</v>
      </c>
      <c r="AJ17" s="24">
        <v>2</v>
      </c>
      <c r="AK17" s="25">
        <v>14</v>
      </c>
      <c r="AL17" s="23"/>
      <c r="AM17" s="21">
        <v>2</v>
      </c>
      <c r="AN17" s="21">
        <v>8.5</v>
      </c>
      <c r="AO17" s="21">
        <v>2</v>
      </c>
      <c r="AP17" s="24">
        <v>2</v>
      </c>
    </row>
    <row r="18" spans="6:48" ht="30">
      <c r="F18" s="25">
        <v>15</v>
      </c>
      <c r="G18" s="232"/>
      <c r="H18" s="21">
        <f t="shared" si="0"/>
        <v>8.5</v>
      </c>
      <c r="I18" s="21">
        <f t="shared" si="0"/>
        <v>10</v>
      </c>
      <c r="J18" s="21">
        <f t="shared" si="1"/>
        <v>1</v>
      </c>
      <c r="K18" s="24">
        <f t="shared" si="1"/>
        <v>2</v>
      </c>
      <c r="M18" s="25">
        <v>15</v>
      </c>
      <c r="N18" s="26"/>
      <c r="O18" s="21">
        <v>8.5</v>
      </c>
      <c r="P18" s="21">
        <v>10</v>
      </c>
      <c r="Q18" s="21">
        <v>1</v>
      </c>
      <c r="R18" s="24">
        <v>2</v>
      </c>
      <c r="S18" s="25">
        <v>15</v>
      </c>
      <c r="T18" s="23"/>
      <c r="U18" s="21">
        <v>8.5</v>
      </c>
      <c r="V18" s="21">
        <v>10</v>
      </c>
      <c r="W18" s="21">
        <v>1</v>
      </c>
      <c r="X18" s="24">
        <v>2</v>
      </c>
      <c r="Y18" s="25">
        <v>15</v>
      </c>
      <c r="Z18" s="21"/>
      <c r="AA18" s="21">
        <v>8.5</v>
      </c>
      <c r="AB18" s="21">
        <v>10</v>
      </c>
      <c r="AC18" s="21">
        <v>1.5</v>
      </c>
      <c r="AD18" s="24">
        <v>2</v>
      </c>
      <c r="AE18" s="25">
        <v>15</v>
      </c>
      <c r="AF18" s="21"/>
      <c r="AG18" s="21">
        <v>8.5</v>
      </c>
      <c r="AH18" s="21">
        <v>10</v>
      </c>
      <c r="AI18" s="21">
        <v>1</v>
      </c>
      <c r="AJ18" s="24">
        <v>2</v>
      </c>
      <c r="AK18" s="25">
        <v>15</v>
      </c>
      <c r="AL18" s="21"/>
      <c r="AM18" s="21">
        <v>8.5</v>
      </c>
      <c r="AN18" s="21">
        <v>10</v>
      </c>
      <c r="AO18" s="21">
        <v>1</v>
      </c>
      <c r="AP18" s="24">
        <v>2</v>
      </c>
    </row>
    <row r="19" spans="6:48" ht="30">
      <c r="F19" s="25">
        <v>16</v>
      </c>
      <c r="G19" s="230" t="s">
        <v>64</v>
      </c>
      <c r="H19" s="21">
        <f t="shared" si="0"/>
        <v>0</v>
      </c>
      <c r="I19" s="21">
        <f t="shared" si="0"/>
        <v>10</v>
      </c>
      <c r="J19" s="21">
        <f t="shared" si="1"/>
        <v>0</v>
      </c>
      <c r="K19" s="24">
        <f t="shared" si="1"/>
        <v>2</v>
      </c>
      <c r="M19" s="25">
        <v>16</v>
      </c>
      <c r="N19" s="228" t="s">
        <v>38</v>
      </c>
      <c r="O19" s="21">
        <v>0</v>
      </c>
      <c r="P19" s="21">
        <v>10</v>
      </c>
      <c r="Q19" s="21">
        <v>0</v>
      </c>
      <c r="R19" s="24">
        <v>2</v>
      </c>
      <c r="S19" s="25">
        <v>16</v>
      </c>
      <c r="T19" s="231" t="s">
        <v>38</v>
      </c>
      <c r="U19" s="21">
        <v>4</v>
      </c>
      <c r="V19" s="21">
        <v>8.5</v>
      </c>
      <c r="W19" s="21">
        <v>0</v>
      </c>
      <c r="X19" s="24">
        <v>4</v>
      </c>
      <c r="Y19" s="25">
        <v>16</v>
      </c>
      <c r="Z19" s="231" t="s">
        <v>38</v>
      </c>
      <c r="AA19" s="42">
        <v>0</v>
      </c>
      <c r="AB19" s="42">
        <v>6</v>
      </c>
      <c r="AC19" s="42">
        <v>0</v>
      </c>
      <c r="AD19" s="43">
        <v>2</v>
      </c>
      <c r="AE19" s="25">
        <v>16</v>
      </c>
      <c r="AF19" s="231" t="s">
        <v>38</v>
      </c>
      <c r="AG19" s="21">
        <v>3</v>
      </c>
      <c r="AH19" s="21">
        <v>8.5</v>
      </c>
      <c r="AI19" s="21">
        <v>0</v>
      </c>
      <c r="AJ19" s="24">
        <v>4</v>
      </c>
      <c r="AK19" s="25">
        <v>16</v>
      </c>
      <c r="AL19" s="231" t="s">
        <v>38</v>
      </c>
      <c r="AM19" s="21">
        <v>2</v>
      </c>
      <c r="AN19" s="21">
        <v>8.5</v>
      </c>
      <c r="AO19" s="21">
        <v>0</v>
      </c>
      <c r="AP19" s="24">
        <v>4</v>
      </c>
    </row>
    <row r="20" spans="6:48" ht="30">
      <c r="F20" s="25">
        <v>17</v>
      </c>
      <c r="G20" s="230"/>
      <c r="H20" s="21">
        <f t="shared" si="0"/>
        <v>0</v>
      </c>
      <c r="I20" s="21">
        <f t="shared" si="0"/>
        <v>10</v>
      </c>
      <c r="J20" s="21">
        <f t="shared" si="1"/>
        <v>0</v>
      </c>
      <c r="K20" s="24">
        <f t="shared" si="1"/>
        <v>2</v>
      </c>
      <c r="M20" s="25">
        <v>17</v>
      </c>
      <c r="N20" s="228"/>
      <c r="O20" s="21">
        <v>0</v>
      </c>
      <c r="P20" s="21">
        <v>10</v>
      </c>
      <c r="Q20" s="21">
        <v>0</v>
      </c>
      <c r="R20" s="24">
        <v>2</v>
      </c>
      <c r="S20" s="25">
        <v>17</v>
      </c>
      <c r="T20" s="231"/>
      <c r="U20" s="21">
        <v>8.5</v>
      </c>
      <c r="V20" s="21">
        <v>10</v>
      </c>
      <c r="W20" s="21">
        <v>0</v>
      </c>
      <c r="X20" s="24">
        <v>1.5</v>
      </c>
      <c r="Y20" s="25">
        <v>17</v>
      </c>
      <c r="Z20" s="231"/>
      <c r="AA20" s="42">
        <v>0</v>
      </c>
      <c r="AB20" s="42">
        <v>6</v>
      </c>
      <c r="AC20" s="42">
        <v>0</v>
      </c>
      <c r="AD20" s="43">
        <v>2</v>
      </c>
      <c r="AE20" s="25">
        <v>17</v>
      </c>
      <c r="AF20" s="231"/>
      <c r="AG20" s="21">
        <v>8.5</v>
      </c>
      <c r="AH20" s="21">
        <v>10</v>
      </c>
      <c r="AI20" s="21">
        <v>0</v>
      </c>
      <c r="AJ20" s="24">
        <v>1.5</v>
      </c>
      <c r="AK20" s="25">
        <v>17</v>
      </c>
      <c r="AL20" s="231"/>
      <c r="AM20" s="21">
        <v>8.5</v>
      </c>
      <c r="AN20" s="21">
        <v>10</v>
      </c>
      <c r="AO20" s="21">
        <v>0</v>
      </c>
      <c r="AP20" s="24">
        <v>1.5</v>
      </c>
    </row>
    <row r="21" spans="6:48" ht="30">
      <c r="F21" s="25">
        <v>18</v>
      </c>
      <c r="G21" s="230" t="s">
        <v>65</v>
      </c>
      <c r="H21" s="21">
        <f t="shared" si="0"/>
        <v>0</v>
      </c>
      <c r="I21" s="21">
        <f t="shared" si="0"/>
        <v>10</v>
      </c>
      <c r="J21" s="21">
        <f t="shared" si="1"/>
        <v>0</v>
      </c>
      <c r="K21" s="24">
        <f t="shared" si="1"/>
        <v>4</v>
      </c>
      <c r="M21" s="25">
        <v>18</v>
      </c>
      <c r="N21" s="228" t="s">
        <v>39</v>
      </c>
      <c r="O21" s="21">
        <v>0</v>
      </c>
      <c r="P21" s="21">
        <v>10</v>
      </c>
      <c r="Q21" s="21">
        <v>0</v>
      </c>
      <c r="R21" s="24">
        <v>4</v>
      </c>
      <c r="S21" s="25">
        <v>18</v>
      </c>
      <c r="T21" s="231" t="s">
        <v>39</v>
      </c>
      <c r="U21" s="21">
        <v>4</v>
      </c>
      <c r="V21" s="21">
        <v>8.5</v>
      </c>
      <c r="W21" s="21">
        <v>0</v>
      </c>
      <c r="X21" s="24">
        <v>6</v>
      </c>
      <c r="Y21" s="25">
        <v>18</v>
      </c>
      <c r="Z21" s="231" t="s">
        <v>39</v>
      </c>
      <c r="AA21" s="42">
        <v>0</v>
      </c>
      <c r="AB21" s="42">
        <v>6</v>
      </c>
      <c r="AC21" s="42">
        <v>0</v>
      </c>
      <c r="AD21" s="43">
        <v>4</v>
      </c>
      <c r="AE21" s="25">
        <v>18</v>
      </c>
      <c r="AF21" s="231" t="s">
        <v>39</v>
      </c>
      <c r="AG21" s="21">
        <v>3</v>
      </c>
      <c r="AH21" s="21">
        <v>8.5</v>
      </c>
      <c r="AI21" s="21">
        <v>0</v>
      </c>
      <c r="AJ21" s="24">
        <v>6</v>
      </c>
      <c r="AK21" s="25">
        <v>18</v>
      </c>
      <c r="AL21" s="231" t="s">
        <v>39</v>
      </c>
      <c r="AM21" s="21">
        <v>2</v>
      </c>
      <c r="AN21" s="21">
        <v>8.5</v>
      </c>
      <c r="AO21" s="21">
        <v>0</v>
      </c>
      <c r="AP21" s="24">
        <v>6</v>
      </c>
    </row>
    <row r="22" spans="6:48" ht="30">
      <c r="F22" s="25">
        <v>19</v>
      </c>
      <c r="G22" s="230"/>
      <c r="H22" s="21">
        <f t="shared" si="0"/>
        <v>0</v>
      </c>
      <c r="I22" s="21">
        <f t="shared" si="0"/>
        <v>10</v>
      </c>
      <c r="J22" s="21">
        <f t="shared" si="1"/>
        <v>0</v>
      </c>
      <c r="K22" s="24">
        <f t="shared" si="1"/>
        <v>4</v>
      </c>
      <c r="M22" s="25">
        <v>19</v>
      </c>
      <c r="N22" s="228"/>
      <c r="O22" s="21">
        <v>0</v>
      </c>
      <c r="P22" s="21">
        <v>10</v>
      </c>
      <c r="Q22" s="21">
        <v>0</v>
      </c>
      <c r="R22" s="24">
        <v>4</v>
      </c>
      <c r="S22" s="25">
        <v>19</v>
      </c>
      <c r="T22" s="231"/>
      <c r="U22" s="21">
        <v>8.5</v>
      </c>
      <c r="V22" s="21">
        <v>10</v>
      </c>
      <c r="W22" s="21">
        <v>0</v>
      </c>
      <c r="X22" s="24">
        <v>2</v>
      </c>
      <c r="Y22" s="25">
        <v>19</v>
      </c>
      <c r="Z22" s="231"/>
      <c r="AA22" s="42">
        <v>0</v>
      </c>
      <c r="AB22" s="42">
        <v>6</v>
      </c>
      <c r="AC22" s="42">
        <v>0</v>
      </c>
      <c r="AD22" s="43">
        <v>4</v>
      </c>
      <c r="AE22" s="25">
        <v>19</v>
      </c>
      <c r="AF22" s="231"/>
      <c r="AG22" s="21">
        <v>8.5</v>
      </c>
      <c r="AH22" s="21">
        <v>10</v>
      </c>
      <c r="AI22" s="21">
        <v>0</v>
      </c>
      <c r="AJ22" s="24">
        <v>2</v>
      </c>
      <c r="AK22" s="25">
        <v>19</v>
      </c>
      <c r="AL22" s="231"/>
      <c r="AM22" s="21">
        <v>8.5</v>
      </c>
      <c r="AN22" s="21">
        <v>10</v>
      </c>
      <c r="AO22" s="21">
        <v>0</v>
      </c>
      <c r="AP22" s="24">
        <v>2</v>
      </c>
    </row>
    <row r="23" spans="6:48" ht="30">
      <c r="F23" s="25">
        <v>20</v>
      </c>
      <c r="G23" s="230" t="s">
        <v>66</v>
      </c>
      <c r="H23" s="21">
        <f t="shared" si="0"/>
        <v>0</v>
      </c>
      <c r="I23" s="21">
        <f t="shared" si="0"/>
        <v>10</v>
      </c>
      <c r="J23" s="21">
        <f t="shared" si="1"/>
        <v>0</v>
      </c>
      <c r="K23" s="24">
        <f t="shared" si="1"/>
        <v>2</v>
      </c>
      <c r="M23" s="25">
        <v>20</v>
      </c>
      <c r="N23" s="228" t="s">
        <v>40</v>
      </c>
      <c r="O23" s="21">
        <v>0</v>
      </c>
      <c r="P23" s="21">
        <v>10</v>
      </c>
      <c r="Q23" s="21">
        <v>0</v>
      </c>
      <c r="R23" s="24">
        <v>2</v>
      </c>
      <c r="S23" s="25">
        <v>20</v>
      </c>
      <c r="T23" s="231" t="s">
        <v>40</v>
      </c>
      <c r="U23" s="21">
        <v>4</v>
      </c>
      <c r="V23" s="21">
        <v>8.5</v>
      </c>
      <c r="W23" s="21">
        <v>0</v>
      </c>
      <c r="X23" s="24">
        <v>2</v>
      </c>
      <c r="Y23" s="25">
        <v>20</v>
      </c>
      <c r="Z23" s="231" t="s">
        <v>40</v>
      </c>
      <c r="AA23" s="42">
        <v>0</v>
      </c>
      <c r="AB23" s="42">
        <v>6</v>
      </c>
      <c r="AC23" s="42">
        <v>0</v>
      </c>
      <c r="AD23" s="43">
        <v>2</v>
      </c>
      <c r="AE23" s="25">
        <v>20</v>
      </c>
      <c r="AF23" s="231" t="s">
        <v>40</v>
      </c>
      <c r="AG23" s="21">
        <v>3</v>
      </c>
      <c r="AH23" s="21">
        <v>8.5</v>
      </c>
      <c r="AI23" s="21">
        <v>0</v>
      </c>
      <c r="AJ23" s="24">
        <v>2</v>
      </c>
      <c r="AK23" s="25">
        <v>20</v>
      </c>
      <c r="AL23" s="231" t="s">
        <v>40</v>
      </c>
      <c r="AM23" s="21">
        <v>2</v>
      </c>
      <c r="AN23" s="21">
        <v>8.5</v>
      </c>
      <c r="AO23" s="21">
        <v>0</v>
      </c>
      <c r="AP23" s="24">
        <v>2</v>
      </c>
    </row>
    <row r="24" spans="6:48" ht="30">
      <c r="F24" s="25">
        <v>21</v>
      </c>
      <c r="G24" s="230"/>
      <c r="H24" s="21">
        <f t="shared" si="0"/>
        <v>0</v>
      </c>
      <c r="I24" s="21">
        <f t="shared" si="0"/>
        <v>10</v>
      </c>
      <c r="J24" s="21">
        <f t="shared" si="1"/>
        <v>0</v>
      </c>
      <c r="K24" s="24">
        <f t="shared" si="1"/>
        <v>2</v>
      </c>
      <c r="M24" s="25">
        <v>21</v>
      </c>
      <c r="N24" s="228"/>
      <c r="O24" s="21">
        <v>0</v>
      </c>
      <c r="P24" s="21">
        <v>10</v>
      </c>
      <c r="Q24" s="21">
        <v>0</v>
      </c>
      <c r="R24" s="24">
        <v>2</v>
      </c>
      <c r="S24" s="25">
        <v>21</v>
      </c>
      <c r="T24" s="231"/>
      <c r="U24" s="21">
        <v>8.5</v>
      </c>
      <c r="V24" s="21">
        <v>10</v>
      </c>
      <c r="W24" s="21">
        <v>0</v>
      </c>
      <c r="X24" s="24">
        <v>1</v>
      </c>
      <c r="Y24" s="25">
        <v>21</v>
      </c>
      <c r="Z24" s="231"/>
      <c r="AA24" s="42">
        <v>0</v>
      </c>
      <c r="AB24" s="42">
        <v>6</v>
      </c>
      <c r="AC24" s="42">
        <v>0</v>
      </c>
      <c r="AD24" s="43">
        <v>2</v>
      </c>
      <c r="AE24" s="25">
        <v>21</v>
      </c>
      <c r="AF24" s="231"/>
      <c r="AG24" s="21">
        <v>8.5</v>
      </c>
      <c r="AH24" s="21">
        <v>10</v>
      </c>
      <c r="AI24" s="21">
        <v>0</v>
      </c>
      <c r="AJ24" s="24">
        <v>1</v>
      </c>
      <c r="AK24" s="25">
        <v>21</v>
      </c>
      <c r="AL24" s="231"/>
      <c r="AM24" s="21">
        <v>8.5</v>
      </c>
      <c r="AN24" s="21">
        <v>10</v>
      </c>
      <c r="AO24" s="21">
        <v>0</v>
      </c>
      <c r="AP24" s="24">
        <v>1</v>
      </c>
    </row>
    <row r="25" spans="6:48" ht="30">
      <c r="F25" s="25">
        <v>22</v>
      </c>
      <c r="G25" s="37" t="s">
        <v>41</v>
      </c>
      <c r="H25" s="21">
        <f t="shared" si="0"/>
        <v>0</v>
      </c>
      <c r="I25" s="21">
        <f t="shared" si="0"/>
        <v>10</v>
      </c>
      <c r="J25" s="21">
        <f t="shared" si="1"/>
        <v>4</v>
      </c>
      <c r="K25" s="24">
        <f t="shared" si="1"/>
        <v>14</v>
      </c>
      <c r="M25" s="25">
        <v>22</v>
      </c>
      <c r="N25" s="26" t="s">
        <v>41</v>
      </c>
      <c r="O25" s="21">
        <v>0</v>
      </c>
      <c r="P25" s="21">
        <v>10</v>
      </c>
      <c r="Q25" s="21">
        <v>4</v>
      </c>
      <c r="R25" s="24">
        <v>14</v>
      </c>
      <c r="S25" s="25">
        <v>22</v>
      </c>
      <c r="T25" s="26" t="s">
        <v>41</v>
      </c>
      <c r="U25" s="21">
        <v>0</v>
      </c>
      <c r="V25" s="21">
        <v>10</v>
      </c>
      <c r="W25" s="21">
        <v>4</v>
      </c>
      <c r="X25" s="24">
        <v>14</v>
      </c>
      <c r="Y25" s="25">
        <v>22</v>
      </c>
      <c r="Z25" s="26" t="s">
        <v>41</v>
      </c>
      <c r="AA25" s="21">
        <v>0</v>
      </c>
      <c r="AB25" s="21">
        <v>10</v>
      </c>
      <c r="AC25" s="21">
        <v>6</v>
      </c>
      <c r="AD25" s="24">
        <v>14</v>
      </c>
      <c r="AE25" s="25">
        <v>22</v>
      </c>
      <c r="AF25" s="26" t="s">
        <v>41</v>
      </c>
      <c r="AG25" s="21">
        <v>0</v>
      </c>
      <c r="AH25" s="21">
        <v>10</v>
      </c>
      <c r="AI25" s="21">
        <v>4</v>
      </c>
      <c r="AJ25" s="24">
        <v>14</v>
      </c>
      <c r="AK25" s="25">
        <v>22</v>
      </c>
      <c r="AL25" s="26" t="s">
        <v>41</v>
      </c>
      <c r="AM25" s="21">
        <v>0</v>
      </c>
      <c r="AN25" s="21">
        <v>10</v>
      </c>
      <c r="AO25" s="21">
        <v>4</v>
      </c>
      <c r="AP25" s="24">
        <v>14</v>
      </c>
    </row>
    <row r="26" spans="6:48" ht="30">
      <c r="F26" s="25">
        <v>23</v>
      </c>
      <c r="G26" s="37" t="s">
        <v>42</v>
      </c>
      <c r="H26" s="21">
        <f t="shared" si="0"/>
        <v>0</v>
      </c>
      <c r="I26" s="21">
        <f t="shared" si="0"/>
        <v>10</v>
      </c>
      <c r="J26" s="21">
        <f t="shared" si="1"/>
        <v>6</v>
      </c>
      <c r="K26" s="24">
        <f t="shared" si="1"/>
        <v>14</v>
      </c>
      <c r="M26" s="25">
        <v>23</v>
      </c>
      <c r="N26" s="26" t="s">
        <v>42</v>
      </c>
      <c r="O26" s="21">
        <v>0</v>
      </c>
      <c r="P26" s="21">
        <v>10</v>
      </c>
      <c r="Q26" s="21">
        <v>6</v>
      </c>
      <c r="R26" s="24">
        <v>14</v>
      </c>
      <c r="S26" s="25">
        <v>23</v>
      </c>
      <c r="T26" s="26" t="s">
        <v>42</v>
      </c>
      <c r="U26" s="21">
        <v>0</v>
      </c>
      <c r="V26" s="21">
        <v>10</v>
      </c>
      <c r="W26" s="21">
        <v>6</v>
      </c>
      <c r="X26" s="24">
        <v>14</v>
      </c>
      <c r="Y26" s="25">
        <v>23</v>
      </c>
      <c r="Z26" s="26" t="s">
        <v>42</v>
      </c>
      <c r="AA26" s="21">
        <v>0</v>
      </c>
      <c r="AB26" s="21">
        <v>10</v>
      </c>
      <c r="AC26" s="21">
        <v>6</v>
      </c>
      <c r="AD26" s="24">
        <v>14</v>
      </c>
      <c r="AE26" s="25">
        <v>23</v>
      </c>
      <c r="AF26" s="26" t="s">
        <v>42</v>
      </c>
      <c r="AG26" s="21">
        <v>0</v>
      </c>
      <c r="AH26" s="21">
        <v>10</v>
      </c>
      <c r="AI26" s="21">
        <v>6</v>
      </c>
      <c r="AJ26" s="24">
        <v>14</v>
      </c>
      <c r="AK26" s="25">
        <v>23</v>
      </c>
      <c r="AL26" s="26" t="s">
        <v>42</v>
      </c>
      <c r="AM26" s="21">
        <v>0</v>
      </c>
      <c r="AN26" s="21">
        <v>10</v>
      </c>
      <c r="AO26" s="21">
        <v>6</v>
      </c>
      <c r="AP26" s="24">
        <v>14</v>
      </c>
    </row>
    <row r="27" spans="6:48" ht="30.75" thickBot="1">
      <c r="F27" s="27">
        <v>24</v>
      </c>
      <c r="G27" s="38" t="s">
        <v>43</v>
      </c>
      <c r="H27" s="29">
        <f t="shared" si="0"/>
        <v>0</v>
      </c>
      <c r="I27" s="29">
        <f t="shared" si="0"/>
        <v>10</v>
      </c>
      <c r="J27" s="29">
        <f t="shared" si="1"/>
        <v>2</v>
      </c>
      <c r="K27" s="30">
        <f t="shared" si="1"/>
        <v>14</v>
      </c>
      <c r="M27" s="27">
        <v>24</v>
      </c>
      <c r="N27" s="28" t="s">
        <v>43</v>
      </c>
      <c r="O27" s="29">
        <v>0</v>
      </c>
      <c r="P27" s="29">
        <v>10</v>
      </c>
      <c r="Q27" s="29">
        <v>2</v>
      </c>
      <c r="R27" s="30">
        <v>14</v>
      </c>
      <c r="S27" s="27">
        <v>24</v>
      </c>
      <c r="T27" s="28" t="s">
        <v>43</v>
      </c>
      <c r="U27" s="29">
        <v>0</v>
      </c>
      <c r="V27" s="29">
        <v>10</v>
      </c>
      <c r="W27" s="29">
        <v>2</v>
      </c>
      <c r="X27" s="30">
        <v>14</v>
      </c>
      <c r="Y27" s="27">
        <v>24</v>
      </c>
      <c r="Z27" s="28" t="s">
        <v>43</v>
      </c>
      <c r="AA27" s="29">
        <v>0</v>
      </c>
      <c r="AB27" s="29">
        <v>10</v>
      </c>
      <c r="AC27" s="29">
        <v>2</v>
      </c>
      <c r="AD27" s="30">
        <v>14</v>
      </c>
      <c r="AE27" s="27">
        <v>24</v>
      </c>
      <c r="AF27" s="28" t="s">
        <v>43</v>
      </c>
      <c r="AG27" s="29">
        <v>0</v>
      </c>
      <c r="AH27" s="29">
        <v>10</v>
      </c>
      <c r="AI27" s="29">
        <v>2</v>
      </c>
      <c r="AJ27" s="30">
        <v>14</v>
      </c>
      <c r="AK27" s="27">
        <v>24</v>
      </c>
      <c r="AL27" s="28" t="s">
        <v>43</v>
      </c>
      <c r="AM27" s="29">
        <v>0</v>
      </c>
      <c r="AN27" s="29">
        <v>10</v>
      </c>
      <c r="AO27" s="29">
        <v>2</v>
      </c>
      <c r="AP27" s="30">
        <v>14</v>
      </c>
    </row>
    <row r="28" spans="6:48" ht="30.75" thickBot="1">
      <c r="F28" s="21"/>
      <c r="G28" s="21"/>
      <c r="H28">
        <v>3</v>
      </c>
      <c r="I28">
        <v>4</v>
      </c>
      <c r="J28">
        <v>5</v>
      </c>
      <c r="K28">
        <v>6</v>
      </c>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row>
    <row r="29" spans="6:48" ht="30">
      <c r="F29" s="19"/>
      <c r="G29" s="20"/>
      <c r="H29" s="226" t="str">
        <f>A1</f>
        <v>基本基準１（住宅地）</v>
      </c>
      <c r="I29" s="226"/>
      <c r="J29" s="226"/>
      <c r="K29" s="227"/>
      <c r="Y29" s="19"/>
      <c r="Z29" s="20"/>
      <c r="AA29" s="226" t="s">
        <v>45</v>
      </c>
      <c r="AB29" s="226"/>
      <c r="AC29" s="226"/>
      <c r="AD29" s="227"/>
      <c r="AE29" s="19"/>
      <c r="AF29" s="20"/>
      <c r="AG29" s="226" t="s">
        <v>46</v>
      </c>
      <c r="AH29" s="226"/>
      <c r="AI29" s="226"/>
      <c r="AJ29" s="227"/>
      <c r="AK29" s="19"/>
      <c r="AL29" s="20"/>
      <c r="AM29" s="226" t="s">
        <v>47</v>
      </c>
      <c r="AN29" s="226"/>
      <c r="AO29" s="226"/>
      <c r="AP29" s="227"/>
      <c r="AQ29" s="19"/>
      <c r="AR29" s="20"/>
      <c r="AS29" s="226" t="s">
        <v>48</v>
      </c>
      <c r="AT29" s="226"/>
      <c r="AU29" s="226"/>
      <c r="AV29" s="227"/>
    </row>
    <row r="30" spans="6:48" ht="30">
      <c r="F30" s="22"/>
      <c r="G30" s="23"/>
      <c r="H30" s="21" t="s">
        <v>28</v>
      </c>
      <c r="I30" s="21" t="s">
        <v>29</v>
      </c>
      <c r="J30" s="21"/>
      <c r="K30" s="24" t="s">
        <v>31</v>
      </c>
      <c r="Y30" s="22"/>
      <c r="Z30" s="23"/>
      <c r="AA30" s="21" t="s">
        <v>28</v>
      </c>
      <c r="AB30" s="21" t="s">
        <v>29</v>
      </c>
      <c r="AC30" s="21" t="s">
        <v>30</v>
      </c>
      <c r="AD30" s="24" t="s">
        <v>31</v>
      </c>
      <c r="AE30" s="22"/>
      <c r="AF30" s="23"/>
      <c r="AG30" s="21" t="s">
        <v>28</v>
      </c>
      <c r="AH30" s="21" t="s">
        <v>29</v>
      </c>
      <c r="AI30" s="21" t="s">
        <v>30</v>
      </c>
      <c r="AJ30" s="24" t="s">
        <v>31</v>
      </c>
      <c r="AK30" s="22"/>
      <c r="AL30" s="23"/>
      <c r="AM30" s="21" t="s">
        <v>28</v>
      </c>
      <c r="AN30" s="21" t="s">
        <v>29</v>
      </c>
      <c r="AO30" s="21" t="s">
        <v>30</v>
      </c>
      <c r="AP30" s="24" t="s">
        <v>31</v>
      </c>
      <c r="AQ30" s="22"/>
      <c r="AR30" s="23"/>
      <c r="AS30" s="21" t="s">
        <v>28</v>
      </c>
      <c r="AT30" s="21" t="s">
        <v>29</v>
      </c>
      <c r="AU30" s="21" t="s">
        <v>30</v>
      </c>
      <c r="AV30" s="24" t="s">
        <v>31</v>
      </c>
    </row>
    <row r="31" spans="6:48" ht="30">
      <c r="F31" s="25">
        <v>1</v>
      </c>
      <c r="G31" s="229" t="s">
        <v>58</v>
      </c>
      <c r="H31" s="21" t="str">
        <f xml:space="preserve">
IF($A$1=$A$7,VLOOKUP($F31,$Y$31:$AD$54,H$28,FALSE),
IF($A$1=$A$8,VLOOKUP($F31,$AE$31:$AJ$54,H$28,FALSE),
IF($A$1=$A$9,VLOOKUP($F31,$AK$31:$AP$54,H$28,FALSE),
IF($A$1=$A$10,VLOOKUP($F31,$AQ$31:$AV$54,H$28,FALSE),""))))</f>
        <v/>
      </c>
      <c r="I31" s="21" t="str">
        <f t="shared" ref="H31:K54" si="2" xml:space="preserve">
IF($A$1=$A$7,VLOOKUP($F31,$Y$31:$AD$54,I$28,FALSE),
IF($A$1=$A$8,VLOOKUP($F31,$AE$31:$AJ$54,I$28,FALSE),
IF($A$1=$A$9,VLOOKUP($F31,$AK$31:$AP$54,I$28,FALSE),
IF($A$1=$A$10,VLOOKUP($F31,$AQ$31:$AV$54,I$28,FALSE),""))))</f>
        <v/>
      </c>
      <c r="J31" s="21" t="str">
        <f t="shared" si="2"/>
        <v/>
      </c>
      <c r="K31" s="24" t="str">
        <f t="shared" si="2"/>
        <v/>
      </c>
      <c r="Y31" s="25">
        <v>1</v>
      </c>
      <c r="Z31" s="231" t="s">
        <v>32</v>
      </c>
      <c r="AA31" s="40">
        <v>4</v>
      </c>
      <c r="AB31" s="40">
        <v>8.5</v>
      </c>
      <c r="AC31" s="40">
        <v>0</v>
      </c>
      <c r="AD31" s="41">
        <v>4</v>
      </c>
      <c r="AE31" s="25">
        <v>1</v>
      </c>
      <c r="AF31" s="231" t="s">
        <v>32</v>
      </c>
      <c r="AG31" s="40">
        <v>5</v>
      </c>
      <c r="AH31" s="40">
        <v>8.5</v>
      </c>
      <c r="AI31" s="40">
        <v>0</v>
      </c>
      <c r="AJ31" s="41">
        <v>3</v>
      </c>
      <c r="AK31" s="25">
        <v>1</v>
      </c>
      <c r="AL31" s="231" t="s">
        <v>32</v>
      </c>
      <c r="AM31" s="21">
        <v>4</v>
      </c>
      <c r="AN31" s="21">
        <v>8.5</v>
      </c>
      <c r="AO31" s="21">
        <v>0</v>
      </c>
      <c r="AP31" s="41">
        <v>3</v>
      </c>
      <c r="AQ31" s="25">
        <v>1</v>
      </c>
      <c r="AR31" s="231" t="s">
        <v>32</v>
      </c>
      <c r="AS31" s="21">
        <v>4</v>
      </c>
      <c r="AT31" s="21">
        <v>8.5</v>
      </c>
      <c r="AU31" s="21">
        <v>0</v>
      </c>
      <c r="AV31" s="41">
        <v>4</v>
      </c>
    </row>
    <row r="32" spans="6:48" ht="30">
      <c r="F32" s="25">
        <v>2</v>
      </c>
      <c r="G32" s="229"/>
      <c r="H32" s="21" t="str">
        <f xml:space="preserve">
IF($A$1=$A$7,VLOOKUP($F32,$Y$31:$AD$54,H$28,FALSE),
IF($A$1=$A$8,VLOOKUP($F32,$AE$31:$AJ$54,H$28,FALSE),
IF($A$1=$A$9,VLOOKUP($F32,$AK$31:$AP$54,H$28,FALSE),
IF($A$1=$A$10,VLOOKUP($F32,$AQ$31:$AV$54,H$28,FALSE),""))))</f>
        <v/>
      </c>
      <c r="I32" s="21" t="str">
        <f t="shared" si="2"/>
        <v/>
      </c>
      <c r="J32" s="21" t="str">
        <f t="shared" si="2"/>
        <v/>
      </c>
      <c r="K32" s="24" t="str">
        <f t="shared" si="2"/>
        <v/>
      </c>
      <c r="Y32" s="25">
        <v>2</v>
      </c>
      <c r="Z32" s="231"/>
      <c r="AA32" s="40">
        <v>8.5</v>
      </c>
      <c r="AB32" s="40">
        <v>10</v>
      </c>
      <c r="AC32" s="40">
        <v>0</v>
      </c>
      <c r="AD32" s="41">
        <v>1.5</v>
      </c>
      <c r="AE32" s="25">
        <v>2</v>
      </c>
      <c r="AF32" s="231"/>
      <c r="AG32" s="40">
        <v>8.5</v>
      </c>
      <c r="AH32" s="40">
        <v>10</v>
      </c>
      <c r="AI32" s="40">
        <v>0</v>
      </c>
      <c r="AJ32" s="41">
        <v>1.5</v>
      </c>
      <c r="AK32" s="25">
        <v>2</v>
      </c>
      <c r="AL32" s="231"/>
      <c r="AM32" s="21">
        <v>8.5</v>
      </c>
      <c r="AN32" s="21">
        <v>10</v>
      </c>
      <c r="AO32" s="21">
        <v>0</v>
      </c>
      <c r="AP32" s="41">
        <v>1.5</v>
      </c>
      <c r="AQ32" s="25">
        <v>2</v>
      </c>
      <c r="AR32" s="231"/>
      <c r="AS32" s="21">
        <v>8.5</v>
      </c>
      <c r="AT32" s="21">
        <v>10</v>
      </c>
      <c r="AU32" s="21">
        <v>0</v>
      </c>
      <c r="AV32" s="41">
        <v>1.5</v>
      </c>
    </row>
    <row r="33" spans="6:48" ht="30">
      <c r="F33" s="25">
        <v>3</v>
      </c>
      <c r="G33" s="229" t="s">
        <v>59</v>
      </c>
      <c r="H33" s="21" t="str">
        <f t="shared" si="2"/>
        <v/>
      </c>
      <c r="I33" s="21" t="str">
        <f t="shared" si="2"/>
        <v/>
      </c>
      <c r="J33" s="21" t="str">
        <f t="shared" si="2"/>
        <v/>
      </c>
      <c r="K33" s="24" t="str">
        <f t="shared" si="2"/>
        <v/>
      </c>
      <c r="Y33" s="25">
        <v>3</v>
      </c>
      <c r="Z33" s="231" t="s">
        <v>33</v>
      </c>
      <c r="AA33" s="40">
        <v>4</v>
      </c>
      <c r="AB33" s="40">
        <v>8.5</v>
      </c>
      <c r="AC33" s="40">
        <v>0</v>
      </c>
      <c r="AD33" s="41">
        <v>4</v>
      </c>
      <c r="AE33" s="25">
        <v>3</v>
      </c>
      <c r="AF33" s="231" t="s">
        <v>33</v>
      </c>
      <c r="AG33" s="40">
        <v>5</v>
      </c>
      <c r="AH33" s="40">
        <v>8.5</v>
      </c>
      <c r="AI33" s="40">
        <v>0</v>
      </c>
      <c r="AJ33" s="137">
        <v>5</v>
      </c>
      <c r="AK33" s="25">
        <v>3</v>
      </c>
      <c r="AL33" s="231" t="s">
        <v>33</v>
      </c>
      <c r="AM33" s="21">
        <v>4</v>
      </c>
      <c r="AN33" s="21">
        <v>8.5</v>
      </c>
      <c r="AO33" s="21">
        <v>0</v>
      </c>
      <c r="AP33" s="137">
        <v>5</v>
      </c>
      <c r="AQ33" s="25">
        <v>3</v>
      </c>
      <c r="AR33" s="231" t="s">
        <v>33</v>
      </c>
      <c r="AS33" s="21">
        <v>4</v>
      </c>
      <c r="AT33" s="21">
        <v>8.5</v>
      </c>
      <c r="AU33" s="21">
        <v>0</v>
      </c>
      <c r="AV33" s="137">
        <v>6</v>
      </c>
    </row>
    <row r="34" spans="6:48" ht="30">
      <c r="F34" s="25">
        <v>4</v>
      </c>
      <c r="G34" s="229"/>
      <c r="H34" s="21" t="str">
        <f t="shared" si="2"/>
        <v/>
      </c>
      <c r="I34" s="21" t="str">
        <f t="shared" si="2"/>
        <v/>
      </c>
      <c r="J34" s="21" t="str">
        <f t="shared" si="2"/>
        <v/>
      </c>
      <c r="K34" s="24" t="str">
        <f t="shared" si="2"/>
        <v/>
      </c>
      <c r="Y34" s="25">
        <v>4</v>
      </c>
      <c r="Z34" s="231"/>
      <c r="AA34" s="40">
        <v>8.5</v>
      </c>
      <c r="AB34" s="40">
        <v>10</v>
      </c>
      <c r="AC34" s="40">
        <v>0</v>
      </c>
      <c r="AD34" s="41">
        <v>2</v>
      </c>
      <c r="AE34" s="25">
        <v>4</v>
      </c>
      <c r="AF34" s="231"/>
      <c r="AG34" s="40">
        <v>8.5</v>
      </c>
      <c r="AH34" s="40">
        <v>10</v>
      </c>
      <c r="AI34" s="40">
        <v>0</v>
      </c>
      <c r="AJ34" s="137">
        <v>2</v>
      </c>
      <c r="AK34" s="25">
        <v>4</v>
      </c>
      <c r="AL34" s="231"/>
      <c r="AM34" s="21">
        <v>8.5</v>
      </c>
      <c r="AN34" s="21">
        <v>10</v>
      </c>
      <c r="AO34" s="21">
        <v>0</v>
      </c>
      <c r="AP34" s="137">
        <v>2</v>
      </c>
      <c r="AQ34" s="25">
        <v>4</v>
      </c>
      <c r="AR34" s="231"/>
      <c r="AS34" s="21">
        <v>8.5</v>
      </c>
      <c r="AT34" s="21">
        <v>10</v>
      </c>
      <c r="AU34" s="21">
        <v>0</v>
      </c>
      <c r="AV34" s="137">
        <v>2</v>
      </c>
    </row>
    <row r="35" spans="6:48" ht="30">
      <c r="F35" s="25">
        <v>5</v>
      </c>
      <c r="G35" s="229" t="s">
        <v>60</v>
      </c>
      <c r="H35" s="21" t="str">
        <f t="shared" si="2"/>
        <v/>
      </c>
      <c r="I35" s="21" t="str">
        <f t="shared" si="2"/>
        <v/>
      </c>
      <c r="J35" s="21" t="str">
        <f t="shared" si="2"/>
        <v/>
      </c>
      <c r="K35" s="24" t="str">
        <f t="shared" si="2"/>
        <v/>
      </c>
      <c r="Y35" s="25">
        <v>5</v>
      </c>
      <c r="Z35" s="231" t="s">
        <v>34</v>
      </c>
      <c r="AA35" s="40">
        <v>4</v>
      </c>
      <c r="AB35" s="40">
        <v>8.5</v>
      </c>
      <c r="AC35" s="40">
        <v>0</v>
      </c>
      <c r="AD35" s="41">
        <v>1.5</v>
      </c>
      <c r="AE35" s="25">
        <v>5</v>
      </c>
      <c r="AF35" s="231" t="s">
        <v>34</v>
      </c>
      <c r="AG35" s="40">
        <v>5</v>
      </c>
      <c r="AH35" s="40">
        <v>8.5</v>
      </c>
      <c r="AI35" s="40">
        <v>0</v>
      </c>
      <c r="AJ35" s="41">
        <v>1.5</v>
      </c>
      <c r="AK35" s="25">
        <v>5</v>
      </c>
      <c r="AL35" s="231" t="s">
        <v>34</v>
      </c>
      <c r="AM35" s="21">
        <v>4</v>
      </c>
      <c r="AN35" s="21">
        <v>8.5</v>
      </c>
      <c r="AO35" s="21">
        <v>0</v>
      </c>
      <c r="AP35" s="41">
        <v>1.5</v>
      </c>
      <c r="AQ35" s="25">
        <v>5</v>
      </c>
      <c r="AR35" s="231" t="s">
        <v>34</v>
      </c>
      <c r="AS35" s="21">
        <v>4</v>
      </c>
      <c r="AT35" s="21">
        <v>8.5</v>
      </c>
      <c r="AU35" s="21">
        <v>0</v>
      </c>
      <c r="AV35" s="41">
        <v>2</v>
      </c>
    </row>
    <row r="36" spans="6:48" ht="30">
      <c r="F36" s="25">
        <v>6</v>
      </c>
      <c r="G36" s="229"/>
      <c r="H36" s="21" t="str">
        <f t="shared" si="2"/>
        <v/>
      </c>
      <c r="I36" s="21" t="str">
        <f t="shared" si="2"/>
        <v/>
      </c>
      <c r="J36" s="21" t="str">
        <f t="shared" si="2"/>
        <v/>
      </c>
      <c r="K36" s="24" t="str">
        <f t="shared" si="2"/>
        <v/>
      </c>
      <c r="Y36" s="25">
        <v>6</v>
      </c>
      <c r="Z36" s="231"/>
      <c r="AA36" s="40">
        <v>8.5</v>
      </c>
      <c r="AB36" s="40">
        <v>10</v>
      </c>
      <c r="AC36" s="40">
        <v>0</v>
      </c>
      <c r="AD36" s="41">
        <v>1.5</v>
      </c>
      <c r="AE36" s="25">
        <v>6</v>
      </c>
      <c r="AF36" s="231"/>
      <c r="AG36" s="40">
        <v>8.5</v>
      </c>
      <c r="AH36" s="40">
        <v>10</v>
      </c>
      <c r="AI36" s="40">
        <v>0</v>
      </c>
      <c r="AJ36" s="41">
        <v>1</v>
      </c>
      <c r="AK36" s="25">
        <v>6</v>
      </c>
      <c r="AL36" s="231"/>
      <c r="AM36" s="21">
        <v>8.5</v>
      </c>
      <c r="AN36" s="21">
        <v>10</v>
      </c>
      <c r="AO36" s="21">
        <v>0</v>
      </c>
      <c r="AP36" s="41">
        <v>1</v>
      </c>
      <c r="AQ36" s="25">
        <v>6</v>
      </c>
      <c r="AR36" s="231"/>
      <c r="AS36" s="21">
        <v>8.5</v>
      </c>
      <c r="AT36" s="21">
        <v>10</v>
      </c>
      <c r="AU36" s="21">
        <v>0</v>
      </c>
      <c r="AV36" s="41">
        <v>1</v>
      </c>
    </row>
    <row r="37" spans="6:48" ht="30">
      <c r="F37" s="25">
        <v>7</v>
      </c>
      <c r="G37" s="232" t="s">
        <v>61</v>
      </c>
      <c r="H37" s="21" t="str">
        <f t="shared" si="2"/>
        <v/>
      </c>
      <c r="I37" s="21" t="str">
        <f t="shared" si="2"/>
        <v/>
      </c>
      <c r="J37" s="21" t="str">
        <f t="shared" si="2"/>
        <v/>
      </c>
      <c r="K37" s="24" t="str">
        <f t="shared" si="2"/>
        <v/>
      </c>
      <c r="Y37" s="25">
        <v>7</v>
      </c>
      <c r="Z37" s="23" t="s">
        <v>35</v>
      </c>
      <c r="AA37" s="67">
        <v>0</v>
      </c>
      <c r="AB37" s="67">
        <v>4</v>
      </c>
      <c r="AC37" s="67">
        <v>0</v>
      </c>
      <c r="AD37" s="68">
        <v>6</v>
      </c>
      <c r="AE37" s="25">
        <v>7</v>
      </c>
      <c r="AF37" s="23" t="s">
        <v>35</v>
      </c>
      <c r="AG37" s="21">
        <v>0</v>
      </c>
      <c r="AH37" s="21">
        <v>5</v>
      </c>
      <c r="AI37" s="21">
        <v>0</v>
      </c>
      <c r="AJ37" s="24">
        <v>4</v>
      </c>
      <c r="AK37" s="25">
        <v>7</v>
      </c>
      <c r="AL37" s="23" t="s">
        <v>35</v>
      </c>
      <c r="AM37" s="21">
        <v>0</v>
      </c>
      <c r="AN37" s="21">
        <v>4</v>
      </c>
      <c r="AO37" s="21">
        <v>0</v>
      </c>
      <c r="AP37" s="24">
        <v>4</v>
      </c>
      <c r="AQ37" s="25">
        <v>7</v>
      </c>
      <c r="AR37" s="23" t="s">
        <v>35</v>
      </c>
      <c r="AS37" s="21">
        <v>0</v>
      </c>
      <c r="AT37" s="21">
        <v>4</v>
      </c>
      <c r="AU37" s="21">
        <v>0</v>
      </c>
      <c r="AV37" s="24">
        <v>4</v>
      </c>
    </row>
    <row r="38" spans="6:48" ht="30">
      <c r="F38" s="25">
        <v>8</v>
      </c>
      <c r="G38" s="232"/>
      <c r="H38" s="21" t="str">
        <f t="shared" si="2"/>
        <v/>
      </c>
      <c r="I38" s="21" t="str">
        <f t="shared" si="2"/>
        <v/>
      </c>
      <c r="J38" s="21" t="str">
        <f t="shared" si="2"/>
        <v/>
      </c>
      <c r="K38" s="24" t="str">
        <f t="shared" si="2"/>
        <v/>
      </c>
      <c r="Y38" s="25">
        <v>8</v>
      </c>
      <c r="Z38" s="23"/>
      <c r="AA38" s="67">
        <v>4</v>
      </c>
      <c r="AB38" s="67">
        <v>8.5</v>
      </c>
      <c r="AC38" s="67">
        <v>4</v>
      </c>
      <c r="AD38" s="68">
        <v>6</v>
      </c>
      <c r="AE38" s="25">
        <v>8</v>
      </c>
      <c r="AF38" s="23"/>
      <c r="AG38" s="21">
        <v>5</v>
      </c>
      <c r="AH38" s="21">
        <v>8.5</v>
      </c>
      <c r="AI38" s="21">
        <v>3</v>
      </c>
      <c r="AJ38" s="24">
        <v>4</v>
      </c>
      <c r="AK38" s="25">
        <v>8</v>
      </c>
      <c r="AL38" s="23"/>
      <c r="AM38" s="21">
        <v>4</v>
      </c>
      <c r="AN38" s="21">
        <v>8.5</v>
      </c>
      <c r="AO38" s="21">
        <v>3</v>
      </c>
      <c r="AP38" s="24">
        <v>4</v>
      </c>
      <c r="AQ38" s="25">
        <v>8</v>
      </c>
      <c r="AR38" s="23"/>
      <c r="AS38" s="21">
        <v>4</v>
      </c>
      <c r="AT38" s="21">
        <v>8.5</v>
      </c>
      <c r="AU38" s="21">
        <v>4</v>
      </c>
      <c r="AV38" s="24">
        <v>4</v>
      </c>
    </row>
    <row r="39" spans="6:48" ht="30">
      <c r="F39" s="25">
        <v>9</v>
      </c>
      <c r="G39" s="232"/>
      <c r="H39" s="21" t="str">
        <f t="shared" si="2"/>
        <v/>
      </c>
      <c r="I39" s="21" t="str">
        <f t="shared" si="2"/>
        <v/>
      </c>
      <c r="J39" s="21" t="str">
        <f t="shared" si="2"/>
        <v/>
      </c>
      <c r="K39" s="24" t="str">
        <f t="shared" si="2"/>
        <v/>
      </c>
      <c r="Y39" s="25">
        <v>9</v>
      </c>
      <c r="Z39" s="23"/>
      <c r="AA39" s="67">
        <v>8.5</v>
      </c>
      <c r="AB39" s="67">
        <v>10</v>
      </c>
      <c r="AC39" s="67">
        <v>1.5</v>
      </c>
      <c r="AD39" s="68">
        <v>6</v>
      </c>
      <c r="AE39" s="25">
        <v>9</v>
      </c>
      <c r="AF39" s="23"/>
      <c r="AG39" s="21">
        <v>8.5</v>
      </c>
      <c r="AH39" s="21">
        <v>10</v>
      </c>
      <c r="AI39" s="21">
        <v>1.5</v>
      </c>
      <c r="AJ39" s="24">
        <v>4</v>
      </c>
      <c r="AK39" s="25">
        <v>9</v>
      </c>
      <c r="AL39" s="23"/>
      <c r="AM39" s="21">
        <v>8.5</v>
      </c>
      <c r="AN39" s="21">
        <v>10</v>
      </c>
      <c r="AO39" s="21">
        <v>1.5</v>
      </c>
      <c r="AP39" s="24">
        <v>4</v>
      </c>
      <c r="AQ39" s="25">
        <v>9</v>
      </c>
      <c r="AR39" s="23"/>
      <c r="AS39" s="21">
        <v>8.5</v>
      </c>
      <c r="AT39" s="21">
        <v>10</v>
      </c>
      <c r="AU39" s="21">
        <v>1.5</v>
      </c>
      <c r="AV39" s="24">
        <v>4</v>
      </c>
    </row>
    <row r="40" spans="6:48" ht="30">
      <c r="F40" s="25">
        <v>10</v>
      </c>
      <c r="G40" s="232" t="s">
        <v>62</v>
      </c>
      <c r="H40" s="21" t="str">
        <f t="shared" si="2"/>
        <v/>
      </c>
      <c r="I40" s="21" t="str">
        <f t="shared" si="2"/>
        <v/>
      </c>
      <c r="J40" s="21" t="str">
        <f t="shared" si="2"/>
        <v/>
      </c>
      <c r="K40" s="24" t="str">
        <f t="shared" si="2"/>
        <v/>
      </c>
      <c r="Y40" s="25">
        <v>10</v>
      </c>
      <c r="Z40" s="23" t="s">
        <v>36</v>
      </c>
      <c r="AA40" s="67">
        <v>0</v>
      </c>
      <c r="AB40" s="67">
        <v>4</v>
      </c>
      <c r="AC40" s="67">
        <v>0</v>
      </c>
      <c r="AD40" s="68">
        <v>6</v>
      </c>
      <c r="AE40" s="25">
        <v>10</v>
      </c>
      <c r="AF40" s="23" t="s">
        <v>36</v>
      </c>
      <c r="AG40" s="21">
        <v>0</v>
      </c>
      <c r="AH40" s="21">
        <v>5</v>
      </c>
      <c r="AI40" s="21">
        <v>0</v>
      </c>
      <c r="AJ40" s="24">
        <v>6</v>
      </c>
      <c r="AK40" s="25">
        <v>10</v>
      </c>
      <c r="AL40" s="23" t="s">
        <v>36</v>
      </c>
      <c r="AM40" s="21">
        <v>0</v>
      </c>
      <c r="AN40" s="21">
        <v>4</v>
      </c>
      <c r="AO40" s="21">
        <v>0</v>
      </c>
      <c r="AP40" s="24">
        <v>6</v>
      </c>
      <c r="AQ40" s="25">
        <v>10</v>
      </c>
      <c r="AR40" s="23" t="s">
        <v>36</v>
      </c>
      <c r="AS40" s="21">
        <v>0</v>
      </c>
      <c r="AT40" s="21">
        <v>4</v>
      </c>
      <c r="AU40" s="21">
        <v>0</v>
      </c>
      <c r="AV40" s="24">
        <v>6</v>
      </c>
    </row>
    <row r="41" spans="6:48" ht="30">
      <c r="F41" s="25">
        <v>11</v>
      </c>
      <c r="G41" s="232"/>
      <c r="H41" s="21" t="str">
        <f t="shared" si="2"/>
        <v/>
      </c>
      <c r="I41" s="21" t="str">
        <f t="shared" si="2"/>
        <v/>
      </c>
      <c r="J41" s="21" t="str">
        <f t="shared" si="2"/>
        <v/>
      </c>
      <c r="K41" s="24" t="str">
        <f t="shared" si="2"/>
        <v/>
      </c>
      <c r="Y41" s="25">
        <v>11</v>
      </c>
      <c r="Z41" s="23"/>
      <c r="AA41" s="67">
        <v>4</v>
      </c>
      <c r="AB41" s="67">
        <v>8.5</v>
      </c>
      <c r="AC41" s="67">
        <v>4</v>
      </c>
      <c r="AD41" s="68">
        <v>6</v>
      </c>
      <c r="AE41" s="25">
        <v>11</v>
      </c>
      <c r="AF41" s="23"/>
      <c r="AG41" s="21">
        <v>5</v>
      </c>
      <c r="AH41" s="21">
        <v>8.5</v>
      </c>
      <c r="AI41" s="21">
        <v>5</v>
      </c>
      <c r="AJ41" s="24">
        <v>6</v>
      </c>
      <c r="AK41" s="25">
        <v>11</v>
      </c>
      <c r="AL41" s="23"/>
      <c r="AM41" s="21">
        <v>4</v>
      </c>
      <c r="AN41" s="21">
        <v>8.5</v>
      </c>
      <c r="AO41" s="21">
        <v>5</v>
      </c>
      <c r="AP41" s="24">
        <v>6</v>
      </c>
      <c r="AQ41" s="25">
        <v>11</v>
      </c>
      <c r="AR41" s="23"/>
      <c r="AS41" s="21">
        <v>4</v>
      </c>
      <c r="AT41" s="21">
        <v>8.5</v>
      </c>
      <c r="AU41" s="21">
        <v>6</v>
      </c>
      <c r="AV41" s="24">
        <v>6</v>
      </c>
    </row>
    <row r="42" spans="6:48" ht="30">
      <c r="F42" s="25">
        <v>12</v>
      </c>
      <c r="G42" s="232"/>
      <c r="H42" s="21" t="str">
        <f t="shared" si="2"/>
        <v/>
      </c>
      <c r="I42" s="21" t="str">
        <f t="shared" si="2"/>
        <v/>
      </c>
      <c r="J42" s="21" t="str">
        <f t="shared" si="2"/>
        <v/>
      </c>
      <c r="K42" s="24" t="str">
        <f t="shared" si="2"/>
        <v/>
      </c>
      <c r="Y42" s="25">
        <v>12</v>
      </c>
      <c r="Z42" s="23"/>
      <c r="AA42" s="67">
        <v>8.5</v>
      </c>
      <c r="AB42" s="67">
        <v>10</v>
      </c>
      <c r="AC42" s="67">
        <v>2</v>
      </c>
      <c r="AD42" s="68">
        <v>6</v>
      </c>
      <c r="AE42" s="25">
        <v>12</v>
      </c>
      <c r="AF42" s="23"/>
      <c r="AG42" s="21">
        <v>8.5</v>
      </c>
      <c r="AH42" s="21">
        <v>10</v>
      </c>
      <c r="AI42" s="21">
        <v>2</v>
      </c>
      <c r="AJ42" s="24">
        <v>6</v>
      </c>
      <c r="AK42" s="25">
        <v>12</v>
      </c>
      <c r="AL42" s="23"/>
      <c r="AM42" s="21">
        <v>8.5</v>
      </c>
      <c r="AN42" s="21">
        <v>10</v>
      </c>
      <c r="AO42" s="21">
        <v>2</v>
      </c>
      <c r="AP42" s="24">
        <v>6</v>
      </c>
      <c r="AQ42" s="25">
        <v>12</v>
      </c>
      <c r="AR42" s="23"/>
      <c r="AS42" s="21">
        <v>8.5</v>
      </c>
      <c r="AT42" s="21">
        <v>10</v>
      </c>
      <c r="AU42" s="21">
        <v>2</v>
      </c>
      <c r="AV42" s="24">
        <v>6</v>
      </c>
    </row>
    <row r="43" spans="6:48" ht="30">
      <c r="F43" s="25">
        <v>13</v>
      </c>
      <c r="G43" s="232" t="s">
        <v>63</v>
      </c>
      <c r="H43" s="21" t="str">
        <f t="shared" si="2"/>
        <v/>
      </c>
      <c r="I43" s="21" t="str">
        <f t="shared" si="2"/>
        <v/>
      </c>
      <c r="J43" s="21" t="str">
        <f t="shared" si="2"/>
        <v/>
      </c>
      <c r="K43" s="24" t="str">
        <f t="shared" si="2"/>
        <v/>
      </c>
      <c r="Y43" s="25">
        <v>13</v>
      </c>
      <c r="Z43" s="23" t="s">
        <v>37</v>
      </c>
      <c r="AA43" s="67">
        <v>0</v>
      </c>
      <c r="AB43" s="67">
        <v>4</v>
      </c>
      <c r="AC43" s="67">
        <v>0</v>
      </c>
      <c r="AD43" s="68">
        <v>2</v>
      </c>
      <c r="AE43" s="25">
        <v>13</v>
      </c>
      <c r="AF43" s="23" t="s">
        <v>37</v>
      </c>
      <c r="AG43" s="21">
        <v>0</v>
      </c>
      <c r="AH43" s="21">
        <v>5</v>
      </c>
      <c r="AI43" s="21">
        <v>0</v>
      </c>
      <c r="AJ43" s="24">
        <v>2</v>
      </c>
      <c r="AK43" s="25">
        <v>13</v>
      </c>
      <c r="AL43" s="23" t="s">
        <v>37</v>
      </c>
      <c r="AM43" s="21">
        <v>0</v>
      </c>
      <c r="AN43" s="21">
        <v>4</v>
      </c>
      <c r="AO43" s="21">
        <v>0</v>
      </c>
      <c r="AP43" s="24">
        <v>2</v>
      </c>
      <c r="AQ43" s="25">
        <v>13</v>
      </c>
      <c r="AR43" s="23" t="s">
        <v>37</v>
      </c>
      <c r="AS43" s="21">
        <v>0</v>
      </c>
      <c r="AT43" s="21">
        <v>4</v>
      </c>
      <c r="AU43" s="21">
        <v>0</v>
      </c>
      <c r="AV43" s="24">
        <v>2</v>
      </c>
    </row>
    <row r="44" spans="6:48" ht="30">
      <c r="F44" s="25">
        <v>14</v>
      </c>
      <c r="G44" s="232"/>
      <c r="H44" s="21" t="str">
        <f t="shared" si="2"/>
        <v/>
      </c>
      <c r="I44" s="21" t="str">
        <f t="shared" si="2"/>
        <v/>
      </c>
      <c r="J44" s="21" t="str">
        <f t="shared" si="2"/>
        <v/>
      </c>
      <c r="K44" s="24" t="str">
        <f t="shared" si="2"/>
        <v/>
      </c>
      <c r="Y44" s="25">
        <v>14</v>
      </c>
      <c r="Z44" s="23"/>
      <c r="AA44" s="67">
        <v>4</v>
      </c>
      <c r="AB44" s="67">
        <v>8.5</v>
      </c>
      <c r="AC44" s="67">
        <v>1.5</v>
      </c>
      <c r="AD44" s="68">
        <v>2</v>
      </c>
      <c r="AE44" s="25">
        <v>14</v>
      </c>
      <c r="AF44" s="23"/>
      <c r="AG44" s="21">
        <v>5</v>
      </c>
      <c r="AH44" s="21">
        <v>8.5</v>
      </c>
      <c r="AI44" s="21">
        <v>1.5</v>
      </c>
      <c r="AJ44" s="24">
        <v>2</v>
      </c>
      <c r="AK44" s="25">
        <v>14</v>
      </c>
      <c r="AL44" s="23"/>
      <c r="AM44" s="21">
        <v>4</v>
      </c>
      <c r="AN44" s="21">
        <v>8.5</v>
      </c>
      <c r="AO44" s="21">
        <v>1.5</v>
      </c>
      <c r="AP44" s="24">
        <v>2</v>
      </c>
      <c r="AQ44" s="25">
        <v>14</v>
      </c>
      <c r="AR44" s="23"/>
      <c r="AS44" s="21">
        <v>4</v>
      </c>
      <c r="AT44" s="21">
        <v>8.5</v>
      </c>
      <c r="AU44" s="21">
        <v>2</v>
      </c>
      <c r="AV44" s="24">
        <v>2</v>
      </c>
    </row>
    <row r="45" spans="6:48" ht="30">
      <c r="F45" s="25">
        <v>15</v>
      </c>
      <c r="G45" s="232"/>
      <c r="H45" s="21" t="str">
        <f t="shared" si="2"/>
        <v/>
      </c>
      <c r="I45" s="21" t="str">
        <f t="shared" si="2"/>
        <v/>
      </c>
      <c r="J45" s="21" t="str">
        <f t="shared" si="2"/>
        <v/>
      </c>
      <c r="K45" s="24" t="str">
        <f t="shared" si="2"/>
        <v/>
      </c>
      <c r="Y45" s="25">
        <v>15</v>
      </c>
      <c r="Z45" s="23"/>
      <c r="AA45" s="67">
        <v>8.5</v>
      </c>
      <c r="AB45" s="67">
        <v>10</v>
      </c>
      <c r="AC45" s="67">
        <v>1.5</v>
      </c>
      <c r="AD45" s="68">
        <v>2</v>
      </c>
      <c r="AE45" s="25">
        <v>15</v>
      </c>
      <c r="AF45" s="23"/>
      <c r="AG45" s="21">
        <v>8.5</v>
      </c>
      <c r="AH45" s="21">
        <v>10</v>
      </c>
      <c r="AI45" s="21">
        <v>1</v>
      </c>
      <c r="AJ45" s="24">
        <v>2</v>
      </c>
      <c r="AK45" s="25">
        <v>15</v>
      </c>
      <c r="AL45" s="23"/>
      <c r="AM45" s="21">
        <v>8.5</v>
      </c>
      <c r="AN45" s="21">
        <v>10</v>
      </c>
      <c r="AO45" s="21">
        <v>1</v>
      </c>
      <c r="AP45" s="24">
        <v>2</v>
      </c>
      <c r="AQ45" s="25">
        <v>15</v>
      </c>
      <c r="AR45" s="23"/>
      <c r="AS45" s="21">
        <v>8.5</v>
      </c>
      <c r="AT45" s="21">
        <v>10</v>
      </c>
      <c r="AU45" s="21">
        <v>1</v>
      </c>
      <c r="AV45" s="24">
        <v>2</v>
      </c>
    </row>
    <row r="46" spans="6:48" ht="30">
      <c r="F46" s="25">
        <v>16</v>
      </c>
      <c r="G46" s="230" t="s">
        <v>64</v>
      </c>
      <c r="H46" s="21" t="str">
        <f t="shared" si="2"/>
        <v/>
      </c>
      <c r="I46" s="21" t="str">
        <f t="shared" si="2"/>
        <v/>
      </c>
      <c r="J46" s="21" t="str">
        <f t="shared" si="2"/>
        <v/>
      </c>
      <c r="K46" s="24" t="str">
        <f t="shared" si="2"/>
        <v/>
      </c>
      <c r="Y46" s="25">
        <v>16</v>
      </c>
      <c r="Z46" s="231" t="s">
        <v>38</v>
      </c>
      <c r="AA46" s="40">
        <v>4</v>
      </c>
      <c r="AB46" s="40">
        <v>8.5</v>
      </c>
      <c r="AC46" s="40">
        <v>0</v>
      </c>
      <c r="AD46" s="41">
        <v>4</v>
      </c>
      <c r="AE46" s="25">
        <v>16</v>
      </c>
      <c r="AF46" s="231" t="s">
        <v>38</v>
      </c>
      <c r="AG46" s="21">
        <v>5</v>
      </c>
      <c r="AH46" s="21">
        <v>8.5</v>
      </c>
      <c r="AI46" s="21">
        <v>0</v>
      </c>
      <c r="AJ46" s="24">
        <v>3</v>
      </c>
      <c r="AK46" s="25">
        <v>16</v>
      </c>
      <c r="AL46" s="231" t="s">
        <v>38</v>
      </c>
      <c r="AM46" s="21">
        <v>4</v>
      </c>
      <c r="AN46" s="21">
        <v>8.5</v>
      </c>
      <c r="AO46" s="21">
        <v>0</v>
      </c>
      <c r="AP46" s="24">
        <v>3</v>
      </c>
      <c r="AQ46" s="25">
        <v>16</v>
      </c>
      <c r="AR46" s="231" t="s">
        <v>38</v>
      </c>
      <c r="AS46" s="21">
        <v>4</v>
      </c>
      <c r="AT46" s="21">
        <v>8.5</v>
      </c>
      <c r="AU46" s="21">
        <v>0</v>
      </c>
      <c r="AV46" s="24">
        <v>4</v>
      </c>
    </row>
    <row r="47" spans="6:48" ht="30">
      <c r="F47" s="25">
        <v>17</v>
      </c>
      <c r="G47" s="230"/>
      <c r="H47" s="21" t="str">
        <f t="shared" si="2"/>
        <v/>
      </c>
      <c r="I47" s="21" t="str">
        <f t="shared" si="2"/>
        <v/>
      </c>
      <c r="J47" s="21" t="str">
        <f t="shared" si="2"/>
        <v/>
      </c>
      <c r="K47" s="24" t="str">
        <f t="shared" si="2"/>
        <v/>
      </c>
      <c r="Y47" s="25">
        <v>17</v>
      </c>
      <c r="Z47" s="231"/>
      <c r="AA47" s="40">
        <v>8.5</v>
      </c>
      <c r="AB47" s="40">
        <v>10</v>
      </c>
      <c r="AC47" s="40">
        <v>0</v>
      </c>
      <c r="AD47" s="41">
        <v>1.5</v>
      </c>
      <c r="AE47" s="25">
        <v>17</v>
      </c>
      <c r="AF47" s="231"/>
      <c r="AG47" s="21">
        <v>8.5</v>
      </c>
      <c r="AH47" s="21">
        <v>10</v>
      </c>
      <c r="AI47" s="21">
        <v>0</v>
      </c>
      <c r="AJ47" s="24">
        <v>1.5</v>
      </c>
      <c r="AK47" s="25">
        <v>17</v>
      </c>
      <c r="AL47" s="231"/>
      <c r="AM47" s="21">
        <v>8.5</v>
      </c>
      <c r="AN47" s="21">
        <v>10</v>
      </c>
      <c r="AO47" s="21">
        <v>0</v>
      </c>
      <c r="AP47" s="24">
        <v>1.5</v>
      </c>
      <c r="AQ47" s="25">
        <v>17</v>
      </c>
      <c r="AR47" s="231"/>
      <c r="AS47" s="21">
        <v>8.5</v>
      </c>
      <c r="AT47" s="21">
        <v>10</v>
      </c>
      <c r="AU47" s="21">
        <v>0</v>
      </c>
      <c r="AV47" s="24">
        <v>1.5</v>
      </c>
    </row>
    <row r="48" spans="6:48" ht="30">
      <c r="F48" s="25">
        <v>18</v>
      </c>
      <c r="G48" s="230" t="s">
        <v>65</v>
      </c>
      <c r="H48" s="21" t="str">
        <f t="shared" si="2"/>
        <v/>
      </c>
      <c r="I48" s="21" t="str">
        <f t="shared" si="2"/>
        <v/>
      </c>
      <c r="J48" s="21" t="str">
        <f t="shared" si="2"/>
        <v/>
      </c>
      <c r="K48" s="24" t="str">
        <f t="shared" si="2"/>
        <v/>
      </c>
      <c r="Y48" s="25">
        <v>18</v>
      </c>
      <c r="Z48" s="231" t="s">
        <v>39</v>
      </c>
      <c r="AA48" s="40">
        <v>4</v>
      </c>
      <c r="AB48" s="40">
        <v>8.5</v>
      </c>
      <c r="AC48" s="40">
        <v>0</v>
      </c>
      <c r="AD48" s="41">
        <v>4</v>
      </c>
      <c r="AE48" s="25">
        <v>18</v>
      </c>
      <c r="AF48" s="231" t="s">
        <v>39</v>
      </c>
      <c r="AG48" s="21">
        <v>5</v>
      </c>
      <c r="AH48" s="21">
        <v>8.5</v>
      </c>
      <c r="AI48" s="21">
        <v>0</v>
      </c>
      <c r="AJ48" s="24">
        <v>5</v>
      </c>
      <c r="AK48" s="25">
        <v>18</v>
      </c>
      <c r="AL48" s="231" t="s">
        <v>39</v>
      </c>
      <c r="AM48" s="21">
        <v>4</v>
      </c>
      <c r="AN48" s="21">
        <v>8.5</v>
      </c>
      <c r="AO48" s="21">
        <v>0</v>
      </c>
      <c r="AP48" s="24">
        <v>5</v>
      </c>
      <c r="AQ48" s="25">
        <v>18</v>
      </c>
      <c r="AR48" s="231" t="s">
        <v>39</v>
      </c>
      <c r="AS48" s="21">
        <v>4</v>
      </c>
      <c r="AT48" s="21">
        <v>8.5</v>
      </c>
      <c r="AU48" s="21">
        <v>0</v>
      </c>
      <c r="AV48" s="24">
        <v>6</v>
      </c>
    </row>
    <row r="49" spans="6:48" ht="30">
      <c r="F49" s="25">
        <v>19</v>
      </c>
      <c r="G49" s="230"/>
      <c r="H49" s="21" t="str">
        <f t="shared" si="2"/>
        <v/>
      </c>
      <c r="I49" s="21" t="str">
        <f t="shared" si="2"/>
        <v/>
      </c>
      <c r="J49" s="21" t="str">
        <f t="shared" si="2"/>
        <v/>
      </c>
      <c r="K49" s="24" t="str">
        <f t="shared" si="2"/>
        <v/>
      </c>
      <c r="Y49" s="25">
        <v>19</v>
      </c>
      <c r="Z49" s="231"/>
      <c r="AA49" s="40">
        <v>8.5</v>
      </c>
      <c r="AB49" s="40">
        <v>10</v>
      </c>
      <c r="AC49" s="40">
        <v>0</v>
      </c>
      <c r="AD49" s="41">
        <v>2</v>
      </c>
      <c r="AE49" s="25">
        <v>19</v>
      </c>
      <c r="AF49" s="231"/>
      <c r="AG49" s="21">
        <v>8.5</v>
      </c>
      <c r="AH49" s="21">
        <v>10</v>
      </c>
      <c r="AI49" s="21">
        <v>0</v>
      </c>
      <c r="AJ49" s="24">
        <v>2</v>
      </c>
      <c r="AK49" s="25">
        <v>19</v>
      </c>
      <c r="AL49" s="231"/>
      <c r="AM49" s="21">
        <v>8.5</v>
      </c>
      <c r="AN49" s="21">
        <v>10</v>
      </c>
      <c r="AO49" s="21">
        <v>0</v>
      </c>
      <c r="AP49" s="24">
        <v>2</v>
      </c>
      <c r="AQ49" s="25">
        <v>19</v>
      </c>
      <c r="AR49" s="231"/>
      <c r="AS49" s="21">
        <v>8.5</v>
      </c>
      <c r="AT49" s="21">
        <v>10</v>
      </c>
      <c r="AU49" s="21">
        <v>0</v>
      </c>
      <c r="AV49" s="24">
        <v>2</v>
      </c>
    </row>
    <row r="50" spans="6:48" ht="30">
      <c r="F50" s="25">
        <v>20</v>
      </c>
      <c r="G50" s="230" t="s">
        <v>66</v>
      </c>
      <c r="H50" s="21" t="str">
        <f t="shared" si="2"/>
        <v/>
      </c>
      <c r="I50" s="21" t="str">
        <f t="shared" si="2"/>
        <v/>
      </c>
      <c r="J50" s="21" t="str">
        <f t="shared" si="2"/>
        <v/>
      </c>
      <c r="K50" s="24" t="str">
        <f t="shared" si="2"/>
        <v/>
      </c>
      <c r="Y50" s="25">
        <v>20</v>
      </c>
      <c r="Z50" s="231" t="s">
        <v>40</v>
      </c>
      <c r="AA50" s="40">
        <v>4</v>
      </c>
      <c r="AB50" s="40">
        <v>8.5</v>
      </c>
      <c r="AC50" s="40">
        <v>0</v>
      </c>
      <c r="AD50" s="41">
        <v>1.5</v>
      </c>
      <c r="AE50" s="25">
        <v>20</v>
      </c>
      <c r="AF50" s="231" t="s">
        <v>40</v>
      </c>
      <c r="AG50" s="21">
        <v>5</v>
      </c>
      <c r="AH50" s="21">
        <v>8.5</v>
      </c>
      <c r="AI50" s="21">
        <v>0</v>
      </c>
      <c r="AJ50" s="24">
        <v>1.5</v>
      </c>
      <c r="AK50" s="25">
        <v>20</v>
      </c>
      <c r="AL50" s="231" t="s">
        <v>40</v>
      </c>
      <c r="AM50" s="21">
        <v>4</v>
      </c>
      <c r="AN50" s="21">
        <v>8.5</v>
      </c>
      <c r="AO50" s="21">
        <v>0</v>
      </c>
      <c r="AP50" s="24">
        <v>1.5</v>
      </c>
      <c r="AQ50" s="25">
        <v>20</v>
      </c>
      <c r="AR50" s="231" t="s">
        <v>40</v>
      </c>
      <c r="AS50" s="21">
        <v>4</v>
      </c>
      <c r="AT50" s="21">
        <v>8.5</v>
      </c>
      <c r="AU50" s="21">
        <v>0</v>
      </c>
      <c r="AV50" s="24">
        <v>2</v>
      </c>
    </row>
    <row r="51" spans="6:48" ht="30">
      <c r="F51" s="25">
        <v>21</v>
      </c>
      <c r="G51" s="230"/>
      <c r="H51" s="21" t="str">
        <f t="shared" si="2"/>
        <v/>
      </c>
      <c r="I51" s="21" t="str">
        <f t="shared" si="2"/>
        <v/>
      </c>
      <c r="J51" s="21" t="str">
        <f t="shared" si="2"/>
        <v/>
      </c>
      <c r="K51" s="24" t="str">
        <f t="shared" si="2"/>
        <v/>
      </c>
      <c r="Y51" s="25">
        <v>21</v>
      </c>
      <c r="Z51" s="231"/>
      <c r="AA51" s="40">
        <v>8.5</v>
      </c>
      <c r="AB51" s="40">
        <v>10</v>
      </c>
      <c r="AC51" s="40">
        <v>0</v>
      </c>
      <c r="AD51" s="41">
        <v>1.5</v>
      </c>
      <c r="AE51" s="25">
        <v>21</v>
      </c>
      <c r="AF51" s="231"/>
      <c r="AG51" s="21">
        <v>8.5</v>
      </c>
      <c r="AH51" s="21">
        <v>10</v>
      </c>
      <c r="AI51" s="21">
        <v>0</v>
      </c>
      <c r="AJ51" s="24">
        <v>1</v>
      </c>
      <c r="AK51" s="25">
        <v>21</v>
      </c>
      <c r="AL51" s="231"/>
      <c r="AM51" s="21">
        <v>8.5</v>
      </c>
      <c r="AN51" s="21">
        <v>10</v>
      </c>
      <c r="AO51" s="21">
        <v>0</v>
      </c>
      <c r="AP51" s="24">
        <v>1</v>
      </c>
      <c r="AQ51" s="25">
        <v>21</v>
      </c>
      <c r="AR51" s="231"/>
      <c r="AS51" s="21">
        <v>8.5</v>
      </c>
      <c r="AT51" s="21">
        <v>10</v>
      </c>
      <c r="AU51" s="21">
        <v>0</v>
      </c>
      <c r="AV51" s="24">
        <v>1</v>
      </c>
    </row>
    <row r="52" spans="6:48" ht="30">
      <c r="F52" s="25">
        <v>22</v>
      </c>
      <c r="G52" s="37" t="s">
        <v>41</v>
      </c>
      <c r="H52" s="21" t="str">
        <f t="shared" si="2"/>
        <v/>
      </c>
      <c r="I52" s="21" t="str">
        <f t="shared" si="2"/>
        <v/>
      </c>
      <c r="J52" s="21" t="str">
        <f t="shared" si="2"/>
        <v/>
      </c>
      <c r="K52" s="24" t="str">
        <f t="shared" si="2"/>
        <v/>
      </c>
      <c r="Y52" s="25">
        <v>22</v>
      </c>
      <c r="Z52" s="26" t="s">
        <v>41</v>
      </c>
      <c r="AA52" s="67">
        <v>0</v>
      </c>
      <c r="AB52" s="67">
        <v>10</v>
      </c>
      <c r="AC52" s="67">
        <v>6</v>
      </c>
      <c r="AD52" s="68">
        <v>14</v>
      </c>
      <c r="AE52" s="25">
        <v>22</v>
      </c>
      <c r="AF52" s="26" t="s">
        <v>41</v>
      </c>
      <c r="AG52" s="21">
        <v>0</v>
      </c>
      <c r="AH52" s="21">
        <v>10</v>
      </c>
      <c r="AI52" s="21">
        <v>4</v>
      </c>
      <c r="AJ52" s="24">
        <v>14</v>
      </c>
      <c r="AK52" s="25">
        <v>22</v>
      </c>
      <c r="AL52" s="26" t="s">
        <v>41</v>
      </c>
      <c r="AM52" s="21">
        <v>0</v>
      </c>
      <c r="AN52" s="21">
        <v>10</v>
      </c>
      <c r="AO52" s="21">
        <v>4</v>
      </c>
      <c r="AP52" s="24">
        <v>14</v>
      </c>
      <c r="AQ52" s="25">
        <v>22</v>
      </c>
      <c r="AR52" s="26" t="s">
        <v>41</v>
      </c>
      <c r="AS52" s="21">
        <v>0</v>
      </c>
      <c r="AT52" s="21">
        <v>10</v>
      </c>
      <c r="AU52" s="21">
        <v>4</v>
      </c>
      <c r="AV52" s="24">
        <v>14</v>
      </c>
    </row>
    <row r="53" spans="6:48" ht="30">
      <c r="F53" s="25">
        <v>23</v>
      </c>
      <c r="G53" s="37" t="s">
        <v>42</v>
      </c>
      <c r="H53" s="21" t="str">
        <f t="shared" si="2"/>
        <v/>
      </c>
      <c r="I53" s="21" t="str">
        <f t="shared" si="2"/>
        <v/>
      </c>
      <c r="J53" s="21" t="str">
        <f t="shared" si="2"/>
        <v/>
      </c>
      <c r="K53" s="24" t="str">
        <f t="shared" si="2"/>
        <v/>
      </c>
      <c r="Y53" s="25">
        <v>23</v>
      </c>
      <c r="Z53" s="26" t="s">
        <v>42</v>
      </c>
      <c r="AA53" s="67">
        <v>0</v>
      </c>
      <c r="AB53" s="67">
        <v>10</v>
      </c>
      <c r="AC53" s="67">
        <v>6</v>
      </c>
      <c r="AD53" s="68">
        <v>14</v>
      </c>
      <c r="AE53" s="25">
        <v>23</v>
      </c>
      <c r="AF53" s="26" t="s">
        <v>42</v>
      </c>
      <c r="AG53" s="21">
        <v>0</v>
      </c>
      <c r="AH53" s="21">
        <v>10</v>
      </c>
      <c r="AI53" s="21">
        <v>6</v>
      </c>
      <c r="AJ53" s="24">
        <v>14</v>
      </c>
      <c r="AK53" s="25">
        <v>23</v>
      </c>
      <c r="AL53" s="26" t="s">
        <v>42</v>
      </c>
      <c r="AM53" s="21">
        <v>0</v>
      </c>
      <c r="AN53" s="21">
        <v>10</v>
      </c>
      <c r="AO53" s="21">
        <v>6</v>
      </c>
      <c r="AP53" s="24">
        <v>14</v>
      </c>
      <c r="AQ53" s="25">
        <v>23</v>
      </c>
      <c r="AR53" s="26" t="s">
        <v>42</v>
      </c>
      <c r="AS53" s="21">
        <v>0</v>
      </c>
      <c r="AT53" s="21">
        <v>10</v>
      </c>
      <c r="AU53" s="21">
        <v>6</v>
      </c>
      <c r="AV53" s="24">
        <v>14</v>
      </c>
    </row>
    <row r="54" spans="6:48" ht="30.75" thickBot="1">
      <c r="F54" s="27">
        <v>24</v>
      </c>
      <c r="G54" s="38" t="s">
        <v>43</v>
      </c>
      <c r="H54" s="29" t="str">
        <f t="shared" si="2"/>
        <v/>
      </c>
      <c r="I54" s="29" t="str">
        <f t="shared" si="2"/>
        <v/>
      </c>
      <c r="J54" s="29" t="str">
        <f t="shared" si="2"/>
        <v/>
      </c>
      <c r="K54" s="30" t="str">
        <f t="shared" si="2"/>
        <v/>
      </c>
      <c r="Y54" s="27">
        <v>24</v>
      </c>
      <c r="Z54" s="28" t="s">
        <v>43</v>
      </c>
      <c r="AA54" s="69">
        <v>0</v>
      </c>
      <c r="AB54" s="69">
        <v>10</v>
      </c>
      <c r="AC54" s="69">
        <v>2</v>
      </c>
      <c r="AD54" s="70">
        <v>14</v>
      </c>
      <c r="AE54" s="27">
        <v>24</v>
      </c>
      <c r="AF54" s="28" t="s">
        <v>43</v>
      </c>
      <c r="AG54" s="29">
        <v>0</v>
      </c>
      <c r="AH54" s="29">
        <v>10</v>
      </c>
      <c r="AI54" s="29">
        <v>2</v>
      </c>
      <c r="AJ54" s="30">
        <v>14</v>
      </c>
      <c r="AK54" s="27">
        <v>24</v>
      </c>
      <c r="AL54" s="28" t="s">
        <v>43</v>
      </c>
      <c r="AM54" s="29">
        <v>0</v>
      </c>
      <c r="AN54" s="29">
        <v>10</v>
      </c>
      <c r="AO54" s="29">
        <v>2</v>
      </c>
      <c r="AP54" s="30">
        <v>14</v>
      </c>
      <c r="AQ54" s="27">
        <v>24</v>
      </c>
      <c r="AR54" s="28" t="s">
        <v>43</v>
      </c>
      <c r="AS54" s="29">
        <v>0</v>
      </c>
      <c r="AT54" s="29">
        <v>10</v>
      </c>
      <c r="AU54" s="29">
        <v>2</v>
      </c>
      <c r="AV54" s="30">
        <v>14</v>
      </c>
    </row>
  </sheetData>
  <mergeCells count="83">
    <mergeCell ref="G50:G51"/>
    <mergeCell ref="G10:G12"/>
    <mergeCell ref="G13:G15"/>
    <mergeCell ref="G16:G18"/>
    <mergeCell ref="G37:G39"/>
    <mergeCell ref="G40:G42"/>
    <mergeCell ref="G43:G45"/>
    <mergeCell ref="G31:G32"/>
    <mergeCell ref="G33:G34"/>
    <mergeCell ref="G35:G36"/>
    <mergeCell ref="G46:G47"/>
    <mergeCell ref="G48:G49"/>
    <mergeCell ref="Z46:Z47"/>
    <mergeCell ref="AF46:AF47"/>
    <mergeCell ref="AL46:AL47"/>
    <mergeCell ref="AR46:AR47"/>
    <mergeCell ref="T23:T24"/>
    <mergeCell ref="AF35:AF36"/>
    <mergeCell ref="AL35:AL36"/>
    <mergeCell ref="AR35:AR36"/>
    <mergeCell ref="Z50:Z51"/>
    <mergeCell ref="AF50:AF51"/>
    <mergeCell ref="AL50:AL51"/>
    <mergeCell ref="AR50:AR51"/>
    <mergeCell ref="T6:T7"/>
    <mergeCell ref="Z33:Z34"/>
    <mergeCell ref="AF33:AF34"/>
    <mergeCell ref="AL33:AL34"/>
    <mergeCell ref="AR33:AR34"/>
    <mergeCell ref="T21:T22"/>
    <mergeCell ref="Z48:Z49"/>
    <mergeCell ref="AF48:AF49"/>
    <mergeCell ref="AL48:AL49"/>
    <mergeCell ref="AR48:AR49"/>
    <mergeCell ref="T8:T9"/>
    <mergeCell ref="Z35:Z36"/>
    <mergeCell ref="AS29:AV29"/>
    <mergeCell ref="T4:T5"/>
    <mergeCell ref="Z31:Z32"/>
    <mergeCell ref="AF31:AF32"/>
    <mergeCell ref="AL31:AL32"/>
    <mergeCell ref="AR31:AR32"/>
    <mergeCell ref="AM29:AP29"/>
    <mergeCell ref="Z23:Z24"/>
    <mergeCell ref="AF23:AF24"/>
    <mergeCell ref="AL23:AL24"/>
    <mergeCell ref="AL19:AL20"/>
    <mergeCell ref="AL6:AL7"/>
    <mergeCell ref="T19:T20"/>
    <mergeCell ref="AA29:AD29"/>
    <mergeCell ref="AG29:AJ29"/>
    <mergeCell ref="Z19:Z20"/>
    <mergeCell ref="AL8:AL9"/>
    <mergeCell ref="N6:N7"/>
    <mergeCell ref="N21:N22"/>
    <mergeCell ref="Z21:Z22"/>
    <mergeCell ref="AF21:AF22"/>
    <mergeCell ref="AL21:AL22"/>
    <mergeCell ref="N19:N20"/>
    <mergeCell ref="AF19:AF20"/>
    <mergeCell ref="Z6:Z7"/>
    <mergeCell ref="AF6:AF7"/>
    <mergeCell ref="Z8:Z9"/>
    <mergeCell ref="AF8:AF9"/>
    <mergeCell ref="O2:R2"/>
    <mergeCell ref="AA2:AD2"/>
    <mergeCell ref="AG2:AJ2"/>
    <mergeCell ref="AM2:AP2"/>
    <mergeCell ref="N4:N5"/>
    <mergeCell ref="Z4:Z5"/>
    <mergeCell ref="AF4:AF5"/>
    <mergeCell ref="AL4:AL5"/>
    <mergeCell ref="U2:X2"/>
    <mergeCell ref="H29:K29"/>
    <mergeCell ref="N23:N24"/>
    <mergeCell ref="H2:K2"/>
    <mergeCell ref="G4:G5"/>
    <mergeCell ref="G6:G7"/>
    <mergeCell ref="G8:G9"/>
    <mergeCell ref="G19:G20"/>
    <mergeCell ref="G21:G22"/>
    <mergeCell ref="G23:G24"/>
    <mergeCell ref="N8:N9"/>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242F1-549B-499A-B597-A7DED573D8BC}">
  <dimension ref="A1:D15"/>
  <sheetViews>
    <sheetView workbookViewId="0">
      <selection activeCell="C1" sqref="C1:D15"/>
    </sheetView>
  </sheetViews>
  <sheetFormatPr defaultRowHeight="18.75"/>
  <sheetData>
    <row r="1" spans="1:4">
      <c r="A1" s="138">
        <v>2.5</v>
      </c>
      <c r="B1" s="138" t="s">
        <v>163</v>
      </c>
      <c r="C1" s="139">
        <v>7</v>
      </c>
      <c r="D1" s="138">
        <v>1</v>
      </c>
    </row>
    <row r="2" spans="1:4">
      <c r="A2" s="138"/>
      <c r="B2" s="138" t="s">
        <v>164</v>
      </c>
      <c r="C2" s="139">
        <v>4</v>
      </c>
      <c r="D2" s="138">
        <v>0</v>
      </c>
    </row>
    <row r="3" spans="1:4">
      <c r="A3" s="138"/>
      <c r="B3" s="138" t="s">
        <v>164</v>
      </c>
      <c r="C3" s="139">
        <v>4</v>
      </c>
      <c r="D3" s="138">
        <v>0</v>
      </c>
    </row>
    <row r="4" spans="1:4">
      <c r="A4" s="138">
        <v>2.5</v>
      </c>
      <c r="B4" s="138" t="s">
        <v>163</v>
      </c>
      <c r="C4" s="139">
        <v>7.5</v>
      </c>
      <c r="D4" s="138">
        <v>3</v>
      </c>
    </row>
    <row r="5" spans="1:4">
      <c r="A5" s="138"/>
      <c r="B5" s="138" t="s">
        <v>164</v>
      </c>
      <c r="C5" s="139">
        <v>2</v>
      </c>
      <c r="D5" s="138">
        <v>0</v>
      </c>
    </row>
    <row r="6" spans="1:4">
      <c r="A6" s="138"/>
      <c r="B6" s="138" t="s">
        <v>164</v>
      </c>
      <c r="C6" s="139">
        <v>2</v>
      </c>
      <c r="D6" s="138">
        <v>0</v>
      </c>
    </row>
    <row r="7" spans="1:4">
      <c r="A7" s="138"/>
      <c r="B7" s="138" t="s">
        <v>164</v>
      </c>
      <c r="C7" s="139">
        <v>2</v>
      </c>
      <c r="D7" s="138">
        <v>0</v>
      </c>
    </row>
    <row r="8" spans="1:4">
      <c r="A8" s="138"/>
      <c r="B8" s="138" t="s">
        <v>164</v>
      </c>
      <c r="C8" s="139">
        <v>7</v>
      </c>
      <c r="D8" s="138">
        <v>0</v>
      </c>
    </row>
    <row r="9" spans="1:4">
      <c r="A9" s="138"/>
      <c r="B9" s="138" t="s">
        <v>164</v>
      </c>
      <c r="C9" s="139">
        <v>2</v>
      </c>
      <c r="D9" s="138">
        <v>0</v>
      </c>
    </row>
    <row r="10" spans="1:4">
      <c r="A10" s="138"/>
      <c r="B10" s="138" t="s">
        <v>164</v>
      </c>
      <c r="C10" s="139">
        <v>2</v>
      </c>
      <c r="D10" s="138">
        <v>0</v>
      </c>
    </row>
    <row r="11" spans="1:4">
      <c r="A11" s="138"/>
      <c r="B11" s="138" t="s">
        <v>164</v>
      </c>
      <c r="C11" s="139">
        <v>4</v>
      </c>
      <c r="D11" s="138">
        <v>0</v>
      </c>
    </row>
    <row r="12" spans="1:4">
      <c r="A12" s="138">
        <v>2.5</v>
      </c>
      <c r="B12" s="138" t="s">
        <v>163</v>
      </c>
      <c r="C12" s="139">
        <v>7</v>
      </c>
      <c r="D12" s="138">
        <v>1</v>
      </c>
    </row>
    <row r="13" spans="1:4">
      <c r="A13" s="138"/>
      <c r="B13" s="138" t="s">
        <v>164</v>
      </c>
      <c r="C13" s="139">
        <v>2</v>
      </c>
      <c r="D13" s="138">
        <v>0</v>
      </c>
    </row>
    <row r="14" spans="1:4">
      <c r="A14" s="138">
        <v>7.5</v>
      </c>
      <c r="B14" s="138" t="s">
        <v>165</v>
      </c>
      <c r="C14" s="139">
        <v>4</v>
      </c>
      <c r="D14" s="138">
        <v>2</v>
      </c>
    </row>
    <row r="15" spans="1:4">
      <c r="A15" s="138"/>
      <c r="B15" s="138" t="s">
        <v>164</v>
      </c>
      <c r="C15" s="139">
        <v>2</v>
      </c>
      <c r="D15" s="138">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【使用方法】</vt:lpstr>
      <vt:lpstr>自然色に関する目安</vt:lpstr>
      <vt:lpstr>印刷対象　外部仕上色一覧</vt:lpstr>
      <vt:lpstr>印刷対象　面積割合表</vt:lpstr>
      <vt:lpstr>(印刷対象外)　プルダウン・基準リスト</vt:lpstr>
      <vt:lpstr>Sheet1</vt:lpstr>
      <vt:lpstr>'印刷対象　外部仕上色一覧'!Print_Area</vt:lpstr>
      <vt:lpstr>'印刷対象　面積割合表'!Print_Area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2026-08-07T05:39:49Z</dcterms:created>
  <dcterms:modified xsi:type="dcterms:W3CDTF">2026-08-07T05:40:08Z</dcterms:modified>
  <cp:category/>
  <cp:contentStatus/>
</cp:coreProperties>
</file>